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64" yWindow="924" windowWidth="22116" windowHeight="8196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J146" i="1" l="1"/>
  <c r="H146" i="1"/>
  <c r="J145" i="1"/>
  <c r="H145" i="1"/>
  <c r="J144" i="1"/>
  <c r="H144" i="1"/>
  <c r="J141" i="1"/>
  <c r="H141" i="1"/>
  <c r="J138" i="1"/>
  <c r="H138" i="1"/>
  <c r="J137" i="1"/>
  <c r="H137" i="1"/>
  <c r="J133" i="1"/>
  <c r="J132" i="1" s="1"/>
  <c r="H133" i="1"/>
  <c r="H132" i="1"/>
  <c r="L122" i="1"/>
  <c r="J122" i="1"/>
  <c r="H122" i="1"/>
  <c r="L121" i="1"/>
  <c r="J121" i="1"/>
  <c r="H121" i="1"/>
  <c r="L120" i="1"/>
  <c r="J120" i="1"/>
  <c r="H120" i="1"/>
  <c r="L117" i="1"/>
  <c r="J117" i="1"/>
  <c r="H117" i="1"/>
  <c r="L114" i="1"/>
  <c r="J114" i="1"/>
  <c r="H114" i="1"/>
  <c r="L113" i="1"/>
  <c r="J113" i="1"/>
  <c r="H113" i="1"/>
  <c r="L109" i="1"/>
  <c r="J109" i="1"/>
  <c r="H109" i="1"/>
  <c r="L108" i="1"/>
  <c r="J108" i="1"/>
  <c r="H108" i="1"/>
  <c r="L98" i="1"/>
  <c r="J98" i="1"/>
  <c r="H98" i="1"/>
  <c r="L97" i="1"/>
  <c r="J97" i="1"/>
  <c r="H97" i="1"/>
  <c r="L96" i="1"/>
  <c r="J96" i="1"/>
  <c r="H96" i="1"/>
  <c r="L93" i="1"/>
  <c r="J93" i="1"/>
  <c r="H93" i="1"/>
  <c r="L90" i="1"/>
  <c r="J90" i="1"/>
  <c r="H90" i="1"/>
  <c r="L89" i="1"/>
  <c r="J89" i="1"/>
  <c r="H89" i="1"/>
  <c r="L85" i="1"/>
  <c r="J85" i="1"/>
  <c r="H85" i="1"/>
  <c r="L84" i="1"/>
  <c r="J84" i="1"/>
  <c r="H84" i="1"/>
  <c r="G83" i="1"/>
  <c r="G107" i="1" s="1"/>
  <c r="L74" i="1"/>
  <c r="J74" i="1"/>
  <c r="H74" i="1"/>
  <c r="L73" i="1"/>
  <c r="J73" i="1"/>
  <c r="H73" i="1"/>
  <c r="L72" i="1"/>
  <c r="J72" i="1"/>
  <c r="H72" i="1"/>
  <c r="L69" i="1"/>
  <c r="J69" i="1"/>
  <c r="H69" i="1"/>
  <c r="L66" i="1"/>
  <c r="J66" i="1"/>
  <c r="H66" i="1"/>
  <c r="L65" i="1"/>
  <c r="J65" i="1"/>
  <c r="H65" i="1"/>
  <c r="L61" i="1"/>
  <c r="J61" i="1"/>
  <c r="H61" i="1"/>
  <c r="L60" i="1"/>
  <c r="J60" i="1"/>
  <c r="H60" i="1"/>
  <c r="G59" i="1"/>
  <c r="I59" i="1" s="1"/>
  <c r="L50" i="1"/>
  <c r="J50" i="1"/>
  <c r="H50" i="1"/>
  <c r="L49" i="1"/>
  <c r="J49" i="1"/>
  <c r="H49" i="1"/>
  <c r="L48" i="1"/>
  <c r="J48" i="1"/>
  <c r="H48" i="1"/>
  <c r="L45" i="1"/>
  <c r="J45" i="1"/>
  <c r="H45" i="1"/>
  <c r="L42" i="1"/>
  <c r="J42" i="1"/>
  <c r="H42" i="1"/>
  <c r="L41" i="1"/>
  <c r="J41" i="1"/>
  <c r="H41" i="1"/>
  <c r="L37" i="1"/>
  <c r="L36" i="1" s="1"/>
  <c r="J37" i="1"/>
  <c r="J36" i="1" s="1"/>
  <c r="H37" i="1"/>
  <c r="H36" i="1" s="1"/>
  <c r="G35" i="1"/>
  <c r="M26" i="1"/>
  <c r="K26" i="1"/>
  <c r="I26" i="1"/>
  <c r="M25" i="1"/>
  <c r="K25" i="1"/>
  <c r="I25" i="1"/>
  <c r="M24" i="1"/>
  <c r="K24" i="1"/>
  <c r="I24" i="1"/>
  <c r="M21" i="1"/>
  <c r="K21" i="1"/>
  <c r="I21" i="1"/>
  <c r="M18" i="1"/>
  <c r="K18" i="1"/>
  <c r="I18" i="1"/>
  <c r="M17" i="1"/>
  <c r="K17" i="1"/>
  <c r="I17" i="1"/>
  <c r="M13" i="1"/>
  <c r="K13" i="1"/>
  <c r="I13" i="1"/>
  <c r="I12" i="1" s="1"/>
  <c r="M12" i="1"/>
  <c r="K12" i="1"/>
  <c r="L11" i="1"/>
  <c r="M11" i="1" s="1"/>
  <c r="M10" i="1" s="1"/>
  <c r="J11" i="1"/>
  <c r="K11" i="1" s="1"/>
  <c r="K10" i="1" s="1"/>
  <c r="G11" i="1"/>
  <c r="G16" i="1" s="1"/>
  <c r="M16" i="1" l="1"/>
  <c r="M15" i="1" s="1"/>
  <c r="K16" i="1"/>
  <c r="K15" i="1" s="1"/>
  <c r="G20" i="1"/>
  <c r="I16" i="1"/>
  <c r="I15" i="1" s="1"/>
  <c r="K59" i="1"/>
  <c r="I107" i="1"/>
  <c r="G131" i="1"/>
  <c r="I35" i="1"/>
  <c r="I11" i="1"/>
  <c r="I10" i="1" s="1"/>
  <c r="I83" i="1"/>
  <c r="K83" i="1" l="1"/>
  <c r="K35" i="1"/>
  <c r="I131" i="1"/>
  <c r="K107" i="1"/>
  <c r="G23" i="1"/>
  <c r="M20" i="1"/>
  <c r="M19" i="1" s="1"/>
  <c r="K20" i="1"/>
  <c r="K19" i="1" s="1"/>
  <c r="I20" i="1"/>
  <c r="I19" i="1" s="1"/>
  <c r="I23" i="1" l="1"/>
  <c r="I22" i="1" s="1"/>
  <c r="F35" i="1"/>
  <c r="M23" i="1"/>
  <c r="M22" i="1" s="1"/>
  <c r="K23" i="1"/>
  <c r="K22" i="1" s="1"/>
  <c r="K27" i="1" s="1"/>
  <c r="F40" i="1"/>
  <c r="L35" i="1"/>
  <c r="L34" i="1" s="1"/>
  <c r="I27" i="1" l="1"/>
  <c r="I14" i="1"/>
  <c r="F44" i="1"/>
  <c r="L40" i="1"/>
  <c r="L39" i="1" s="1"/>
  <c r="J40" i="1"/>
  <c r="J39" i="1" s="1"/>
  <c r="H40" i="1"/>
  <c r="H39" i="1" s="1"/>
  <c r="M27" i="1"/>
  <c r="M14" i="1"/>
  <c r="H35" i="1"/>
  <c r="H34" i="1" s="1"/>
  <c r="J35" i="1"/>
  <c r="J34" i="1" s="1"/>
  <c r="K14" i="1"/>
  <c r="F47" i="1" l="1"/>
  <c r="L44" i="1"/>
  <c r="L43" i="1" s="1"/>
  <c r="H44" i="1"/>
  <c r="H43" i="1" s="1"/>
  <c r="J44" i="1"/>
  <c r="J43" i="1" s="1"/>
  <c r="H47" i="1" l="1"/>
  <c r="H46" i="1" s="1"/>
  <c r="H51" i="1" s="1"/>
  <c r="J47" i="1"/>
  <c r="J46" i="1" s="1"/>
  <c r="J51" i="1" s="1"/>
  <c r="F59" i="1"/>
  <c r="L47" i="1"/>
  <c r="L46" i="1" s="1"/>
  <c r="L51" i="1" s="1"/>
  <c r="F64" i="1" l="1"/>
  <c r="J59" i="1"/>
  <c r="J58" i="1" s="1"/>
  <c r="H59" i="1"/>
  <c r="H58" i="1" s="1"/>
  <c r="L59" i="1"/>
  <c r="L58" i="1" s="1"/>
  <c r="H38" i="1"/>
  <c r="L38" i="1"/>
  <c r="J38" i="1"/>
  <c r="H64" i="1" l="1"/>
  <c r="H63" i="1" s="1"/>
  <c r="L64" i="1"/>
  <c r="L63" i="1" s="1"/>
  <c r="F68" i="1"/>
  <c r="J64" i="1"/>
  <c r="J63" i="1" s="1"/>
  <c r="L68" i="1" l="1"/>
  <c r="L67" i="1" s="1"/>
  <c r="J68" i="1"/>
  <c r="J67" i="1" s="1"/>
  <c r="F71" i="1"/>
  <c r="H68" i="1"/>
  <c r="H67" i="1" s="1"/>
  <c r="F83" i="1" l="1"/>
  <c r="L71" i="1"/>
  <c r="L70" i="1" s="1"/>
  <c r="L75" i="1" s="1"/>
  <c r="J71" i="1"/>
  <c r="J70" i="1" s="1"/>
  <c r="J75" i="1" s="1"/>
  <c r="H71" i="1"/>
  <c r="H70" i="1" s="1"/>
  <c r="H75" i="1" s="1"/>
  <c r="L62" i="1" l="1"/>
  <c r="J62" i="1"/>
  <c r="F88" i="1"/>
  <c r="H83" i="1"/>
  <c r="H82" i="1" s="1"/>
  <c r="J83" i="1"/>
  <c r="J82" i="1" s="1"/>
  <c r="L83" i="1"/>
  <c r="L82" i="1" s="1"/>
  <c r="H62" i="1"/>
  <c r="F92" i="1" l="1"/>
  <c r="H88" i="1"/>
  <c r="H87" i="1" s="1"/>
  <c r="L88" i="1"/>
  <c r="L87" i="1" s="1"/>
  <c r="J88" i="1"/>
  <c r="J87" i="1" s="1"/>
  <c r="J92" i="1" l="1"/>
  <c r="J91" i="1" s="1"/>
  <c r="L92" i="1"/>
  <c r="L91" i="1" s="1"/>
  <c r="F95" i="1"/>
  <c r="H92" i="1"/>
  <c r="H91" i="1" s="1"/>
  <c r="F107" i="1" l="1"/>
  <c r="L95" i="1"/>
  <c r="L94" i="1" s="1"/>
  <c r="L99" i="1" s="1"/>
  <c r="J95" i="1"/>
  <c r="J94" i="1" s="1"/>
  <c r="J99" i="1" s="1"/>
  <c r="H95" i="1"/>
  <c r="H94" i="1" s="1"/>
  <c r="H99" i="1" s="1"/>
  <c r="L86" i="1" l="1"/>
  <c r="F112" i="1"/>
  <c r="H107" i="1"/>
  <c r="H106" i="1" s="1"/>
  <c r="J107" i="1"/>
  <c r="J106" i="1" s="1"/>
  <c r="L107" i="1"/>
  <c r="L106" i="1" s="1"/>
  <c r="J86" i="1"/>
  <c r="H86" i="1"/>
  <c r="H112" i="1" l="1"/>
  <c r="H111" i="1" s="1"/>
  <c r="J112" i="1"/>
  <c r="J111" i="1" s="1"/>
  <c r="F116" i="1"/>
  <c r="L112" i="1"/>
  <c r="L111" i="1" s="1"/>
  <c r="L116" i="1" l="1"/>
  <c r="L115" i="1" s="1"/>
  <c r="F119" i="1"/>
  <c r="J116" i="1"/>
  <c r="J115" i="1" s="1"/>
  <c r="H116" i="1"/>
  <c r="H115" i="1" s="1"/>
  <c r="L119" i="1" l="1"/>
  <c r="L118" i="1" s="1"/>
  <c r="L123" i="1" s="1"/>
  <c r="F131" i="1"/>
  <c r="J119" i="1"/>
  <c r="J118" i="1" s="1"/>
  <c r="J123" i="1" s="1"/>
  <c r="H119" i="1"/>
  <c r="H118" i="1" s="1"/>
  <c r="H123" i="1" s="1"/>
  <c r="F136" i="1" l="1"/>
  <c r="H131" i="1"/>
  <c r="H130" i="1" s="1"/>
  <c r="J131" i="1"/>
  <c r="J130" i="1" s="1"/>
  <c r="J110" i="1"/>
  <c r="L110" i="1"/>
  <c r="H110" i="1"/>
  <c r="F140" i="1" l="1"/>
  <c r="H136" i="1"/>
  <c r="H135" i="1" s="1"/>
  <c r="J136" i="1"/>
  <c r="J135" i="1" s="1"/>
  <c r="H140" i="1" l="1"/>
  <c r="H139" i="1" s="1"/>
  <c r="J140" i="1"/>
  <c r="J139" i="1" s="1"/>
  <c r="F143" i="1"/>
  <c r="J143" i="1" l="1"/>
  <c r="J142" i="1" s="1"/>
  <c r="J147" i="1" s="1"/>
  <c r="H143" i="1"/>
  <c r="H142" i="1" s="1"/>
  <c r="H147" i="1" s="1"/>
  <c r="H134" i="1" l="1"/>
  <c r="J134" i="1"/>
</calcChain>
</file>

<file path=xl/sharedStrings.xml><?xml version="1.0" encoding="utf-8"?>
<sst xmlns="http://schemas.openxmlformats.org/spreadsheetml/2006/main" count="351" uniqueCount="70">
  <si>
    <t>BIAYA PRODUKSI (PANEN) DAN PEMELIHARAAN</t>
  </si>
  <si>
    <t>SEKTOR EKONOMI</t>
  </si>
  <si>
    <t>:</t>
  </si>
  <si>
    <t>Perkebunan</t>
  </si>
  <si>
    <t>JENIS USAHA</t>
  </si>
  <si>
    <t>Budidaya Kopi Robusta</t>
  </si>
  <si>
    <t>SKALA USAHA</t>
  </si>
  <si>
    <t>1 HA</t>
  </si>
  <si>
    <t xml:space="preserve">I.  BIAYA PRODUKSI DAN PEMELIHARAAN TM 1 - 3 </t>
  </si>
  <si>
    <t>No</t>
  </si>
  <si>
    <t>Uraian</t>
  </si>
  <si>
    <t>Satuan</t>
  </si>
  <si>
    <t>Harga</t>
  </si>
  <si>
    <t>TM 1</t>
  </si>
  <si>
    <t>TM 2</t>
  </si>
  <si>
    <t>TM 3</t>
  </si>
  <si>
    <t xml:space="preserve"> (Rp/Satuan)</t>
  </si>
  <si>
    <t>Kuantitas</t>
  </si>
  <si>
    <t>Rp</t>
  </si>
  <si>
    <t>1.</t>
  </si>
  <si>
    <t>BIAYA PEMANENAN</t>
  </si>
  <si>
    <t xml:space="preserve"> </t>
  </si>
  <si>
    <t>1.1</t>
  </si>
  <si>
    <t>Tenaga Kerja Panen</t>
  </si>
  <si>
    <t>HOK</t>
  </si>
  <si>
    <t>1.2</t>
  </si>
  <si>
    <t>Alat dan Bahan</t>
  </si>
  <si>
    <t>Keranjang panen</t>
  </si>
  <si>
    <t>Buah</t>
  </si>
  <si>
    <t>2.</t>
  </si>
  <si>
    <t>PEMELIHARAAN TM</t>
  </si>
  <si>
    <t>2.1</t>
  </si>
  <si>
    <t>PENYIANGAN KIMIAWI</t>
  </si>
  <si>
    <t>Semprot barisan</t>
  </si>
  <si>
    <t>Round-Up</t>
  </si>
  <si>
    <t>Liter</t>
  </si>
  <si>
    <t>Hand Sprayer</t>
  </si>
  <si>
    <t>2.2</t>
  </si>
  <si>
    <t>PENGENDALIAN PENYAKIT</t>
  </si>
  <si>
    <t>Tenaga Kerja</t>
  </si>
  <si>
    <t>Obat-obatan</t>
  </si>
  <si>
    <t>Paket</t>
  </si>
  <si>
    <t>2.3</t>
  </si>
  <si>
    <t>PEMUPUKAN</t>
  </si>
  <si>
    <t>Urea</t>
  </si>
  <si>
    <t>Kg</t>
  </si>
  <si>
    <t>SP-36</t>
  </si>
  <si>
    <t>K Cl</t>
  </si>
  <si>
    <t>Jumlah</t>
  </si>
  <si>
    <t>II.  BIAYA PRODUKSI DAN PEMELIHARAAN TM 4 - 5</t>
  </si>
  <si>
    <t>TM 4</t>
  </si>
  <si>
    <t>TM 5</t>
  </si>
  <si>
    <t>TM 6</t>
  </si>
  <si>
    <t xml:space="preserve"> (Rp/Sat)</t>
  </si>
  <si>
    <t>III.  BIAYA PRODUKSI DAN PEMELIHARAAN TM 7 - 9</t>
  </si>
  <si>
    <t>TM 7</t>
  </si>
  <si>
    <t>TM 8</t>
  </si>
  <si>
    <t>TM 9</t>
  </si>
  <si>
    <t>IV.  BIAYA PRODUKSI DAN PEMELIHARAAN TM 10 - 12</t>
  </si>
  <si>
    <t>TM 10</t>
  </si>
  <si>
    <t>TM 11</t>
  </si>
  <si>
    <t>TM 12</t>
  </si>
  <si>
    <t>BIAYA PENYADAPAN</t>
  </si>
  <si>
    <t>V.  BIAYA PRODUKSI DAN PEMELIHARAAN TM 13 - 15</t>
  </si>
  <si>
    <t>TM 13</t>
  </si>
  <si>
    <t>TM 14</t>
  </si>
  <si>
    <t>TM 15</t>
  </si>
  <si>
    <t>VI.  BIAYA PRODUKSI DAN PEMELIHARAAN TM 16 - 17</t>
  </si>
  <si>
    <t>TM 16</t>
  </si>
  <si>
    <t>TM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</si>
</sst>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_);_(* \(#,##0\);_(* &quot;-&quot;??_);_(@_)"/>
  </numFmts>
  <fonts count="6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Frutiger 45 Light"/>
      <family val="2"/>
    </font>
    <font>
      <sz val="12"/>
      <color theme="1"/>
      <name val="Frutiger 45 Light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0" applyFont="1"/>
    <xf numFmtId="0" fontId="0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/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wrapText="1"/>
    </xf>
    <xf numFmtId="0" fontId="0" fillId="3" borderId="1" xfId="0" quotePrefix="1" applyFont="1" applyFill="1" applyBorder="1" applyAlignment="1">
      <alignment wrapText="1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 applyAlignment="1">
      <alignment wrapText="1"/>
    </xf>
    <xf numFmtId="0" fontId="0" fillId="3" borderId="10" xfId="0" applyFont="1" applyFill="1" applyBorder="1" applyAlignment="1">
      <alignment wrapText="1"/>
    </xf>
    <xf numFmtId="164" fontId="2" fillId="3" borderId="10" xfId="0" applyNumberFormat="1" applyFont="1" applyFill="1" applyBorder="1" applyAlignment="1">
      <alignment wrapText="1"/>
    </xf>
    <xf numFmtId="164" fontId="2" fillId="3" borderId="1" xfId="0" applyNumberFormat="1" applyFont="1" applyFill="1" applyBorder="1" applyAlignment="1">
      <alignment wrapText="1"/>
    </xf>
    <xf numFmtId="0" fontId="0" fillId="3" borderId="9" xfId="0" applyFont="1" applyFill="1" applyBorder="1" applyAlignment="1">
      <alignment wrapText="1"/>
    </xf>
    <xf numFmtId="0" fontId="0" fillId="3" borderId="11" xfId="0" quotePrefix="1" applyFont="1" applyFill="1" applyBorder="1"/>
    <xf numFmtId="0" fontId="0" fillId="3" borderId="11" xfId="0" applyFont="1" applyFill="1" applyBorder="1" applyAlignment="1">
      <alignment wrapText="1"/>
    </xf>
    <xf numFmtId="165" fontId="0" fillId="3" borderId="11" xfId="1" applyNumberFormat="1" applyFont="1" applyFill="1" applyBorder="1" applyAlignment="1">
      <alignment horizontal="right" wrapText="1"/>
    </xf>
    <xf numFmtId="0" fontId="0" fillId="4" borderId="9" xfId="0" applyFont="1" applyFill="1" applyBorder="1" applyAlignment="1">
      <alignment horizontal="right" wrapText="1"/>
    </xf>
    <xf numFmtId="41" fontId="0" fillId="3" borderId="9" xfId="2" applyFont="1" applyFill="1" applyBorder="1" applyAlignment="1">
      <alignment horizontal="right" wrapText="1"/>
    </xf>
    <xf numFmtId="0" fontId="0" fillId="3" borderId="11" xfId="0" applyFont="1" applyFill="1" applyBorder="1" applyAlignment="1">
      <alignment horizontal="right" wrapText="1"/>
    </xf>
    <xf numFmtId="0" fontId="0" fillId="3" borderId="0" xfId="0" quotePrefix="1" applyFont="1" applyFill="1" applyBorder="1"/>
    <xf numFmtId="165" fontId="0" fillId="3" borderId="0" xfId="1" applyNumberFormat="1" applyFont="1" applyFill="1" applyBorder="1" applyAlignment="1">
      <alignment wrapText="1"/>
    </xf>
    <xf numFmtId="164" fontId="0" fillId="3" borderId="10" xfId="0" applyNumberFormat="1" applyFont="1" applyFill="1" applyBorder="1" applyAlignment="1">
      <alignment wrapText="1"/>
    </xf>
    <xf numFmtId="0" fontId="0" fillId="3" borderId="11" xfId="0" applyFont="1" applyFill="1" applyBorder="1"/>
    <xf numFmtId="0" fontId="0" fillId="3" borderId="9" xfId="0" applyFont="1" applyFill="1" applyBorder="1" applyAlignment="1">
      <alignment horizontal="right" wrapText="1"/>
    </xf>
    <xf numFmtId="0" fontId="0" fillId="3" borderId="9" xfId="0" quotePrefix="1" applyFont="1" applyFill="1" applyBorder="1" applyAlignment="1">
      <alignment wrapText="1"/>
    </xf>
    <xf numFmtId="0" fontId="0" fillId="3" borderId="11" xfId="0" applyFont="1" applyFill="1" applyBorder="1" applyAlignment="1">
      <alignment wrapText="1"/>
    </xf>
    <xf numFmtId="165" fontId="0" fillId="3" borderId="11" xfId="1" applyNumberFormat="1" applyFont="1" applyFill="1" applyBorder="1" applyAlignment="1">
      <alignment wrapText="1"/>
    </xf>
    <xf numFmtId="41" fontId="2" fillId="3" borderId="9" xfId="2" applyFont="1" applyFill="1" applyBorder="1" applyAlignment="1">
      <alignment horizontal="right" wrapText="1"/>
    </xf>
    <xf numFmtId="0" fontId="0" fillId="3" borderId="0" xfId="0" applyFont="1" applyFill="1" applyBorder="1"/>
    <xf numFmtId="165" fontId="5" fillId="3" borderId="0" xfId="1" applyNumberFormat="1" applyFont="1" applyFill="1" applyBorder="1" applyAlignment="1">
      <alignment horizontal="right" wrapText="1"/>
    </xf>
    <xf numFmtId="0" fontId="0" fillId="3" borderId="10" xfId="0" applyFont="1" applyFill="1" applyBorder="1" applyAlignment="1">
      <alignment horizontal="right" wrapText="1"/>
    </xf>
    <xf numFmtId="0" fontId="0" fillId="3" borderId="0" xfId="0" applyFont="1" applyFill="1" applyBorder="1" applyAlignment="1">
      <alignment horizontal="right" wrapText="1"/>
    </xf>
    <xf numFmtId="0" fontId="0" fillId="3" borderId="0" xfId="0" quotePrefix="1" applyFont="1" applyFill="1" applyBorder="1" applyAlignment="1">
      <alignment vertical="top"/>
    </xf>
    <xf numFmtId="0" fontId="0" fillId="3" borderId="11" xfId="0" applyFont="1" applyFill="1" applyBorder="1" applyAlignment="1">
      <alignment horizontal="left" vertical="top" wrapText="1"/>
    </xf>
    <xf numFmtId="0" fontId="0" fillId="3" borderId="5" xfId="0" applyFont="1" applyFill="1" applyBorder="1" applyAlignment="1">
      <alignment horizontal="left" vertical="top" wrapText="1"/>
    </xf>
    <xf numFmtId="165" fontId="0" fillId="3" borderId="0" xfId="1" applyNumberFormat="1" applyFont="1" applyFill="1" applyBorder="1" applyAlignment="1">
      <alignment horizontal="right" wrapText="1"/>
    </xf>
    <xf numFmtId="0" fontId="0" fillId="3" borderId="5" xfId="0" applyFont="1" applyFill="1" applyBorder="1" applyAlignment="1">
      <alignment wrapText="1"/>
    </xf>
    <xf numFmtId="0" fontId="0" fillId="3" borderId="9" xfId="0" applyFont="1" applyFill="1" applyBorder="1"/>
    <xf numFmtId="165" fontId="5" fillId="3" borderId="11" xfId="1" applyNumberFormat="1" applyFont="1" applyFill="1" applyBorder="1" applyAlignment="1">
      <alignment horizontal="right" wrapText="1"/>
    </xf>
    <xf numFmtId="0" fontId="0" fillId="3" borderId="10" xfId="0" applyFont="1" applyFill="1" applyBorder="1"/>
    <xf numFmtId="0" fontId="0" fillId="3" borderId="12" xfId="0" applyFont="1" applyFill="1" applyBorder="1"/>
    <xf numFmtId="0" fontId="0" fillId="3" borderId="4" xfId="0" applyFont="1" applyFill="1" applyBorder="1"/>
    <xf numFmtId="0" fontId="0" fillId="3" borderId="11" xfId="0" applyFont="1" applyFill="1" applyBorder="1"/>
    <xf numFmtId="0" fontId="0" fillId="3" borderId="5" xfId="0" applyFont="1" applyFill="1" applyBorder="1"/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/>
    <xf numFmtId="0" fontId="0" fillId="2" borderId="3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wrapText="1"/>
    </xf>
    <xf numFmtId="0" fontId="0" fillId="2" borderId="13" xfId="0" applyFont="1" applyFill="1" applyBorder="1" applyAlignment="1">
      <alignment horizontal="center" wrapText="1"/>
    </xf>
    <xf numFmtId="0" fontId="0" fillId="2" borderId="3" xfId="0" applyFont="1" applyFill="1" applyBorder="1" applyAlignment="1">
      <alignment horizont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7" xfId="0" applyFont="1" applyFill="1" applyBorder="1"/>
    <xf numFmtId="0" fontId="0" fillId="2" borderId="8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3" borderId="10" xfId="0" quotePrefix="1" applyFont="1" applyFill="1" applyBorder="1"/>
    <xf numFmtId="0" fontId="0" fillId="3" borderId="13" xfId="0" applyFont="1" applyFill="1" applyBorder="1" applyAlignment="1">
      <alignment wrapText="1"/>
    </xf>
    <xf numFmtId="0" fontId="0" fillId="3" borderId="3" xfId="0" applyFont="1" applyFill="1" applyBorder="1" applyAlignment="1">
      <alignment wrapText="1"/>
    </xf>
    <xf numFmtId="0" fontId="0" fillId="3" borderId="14" xfId="0" applyFont="1" applyFill="1" applyBorder="1" applyAlignment="1">
      <alignment wrapText="1"/>
    </xf>
    <xf numFmtId="164" fontId="2" fillId="3" borderId="14" xfId="0" applyNumberFormat="1" applyFont="1" applyFill="1" applyBorder="1" applyAlignment="1">
      <alignment wrapText="1"/>
    </xf>
    <xf numFmtId="0" fontId="0" fillId="3" borderId="4" xfId="0" quotePrefix="1" applyFont="1" applyFill="1" applyBorder="1"/>
    <xf numFmtId="41" fontId="0" fillId="3" borderId="5" xfId="2" applyFont="1" applyFill="1" applyBorder="1" applyAlignment="1">
      <alignment horizontal="right" wrapText="1"/>
    </xf>
    <xf numFmtId="0" fontId="0" fillId="3" borderId="15" xfId="0" quotePrefix="1" applyFont="1" applyFill="1" applyBorder="1"/>
    <xf numFmtId="164" fontId="0" fillId="3" borderId="14" xfId="0" applyNumberFormat="1" applyFont="1" applyFill="1" applyBorder="1" applyAlignment="1">
      <alignment wrapText="1"/>
    </xf>
    <xf numFmtId="0" fontId="0" fillId="3" borderId="4" xfId="0" applyFont="1" applyFill="1" applyBorder="1"/>
    <xf numFmtId="0" fontId="0" fillId="3" borderId="5" xfId="0" applyFont="1" applyFill="1" applyBorder="1" applyAlignment="1">
      <alignment wrapText="1"/>
    </xf>
    <xf numFmtId="41" fontId="2" fillId="3" borderId="5" xfId="2" applyFont="1" applyFill="1" applyBorder="1" applyAlignment="1">
      <alignment horizontal="right" wrapText="1"/>
    </xf>
    <xf numFmtId="0" fontId="0" fillId="3" borderId="0" xfId="0" applyFont="1" applyFill="1" applyBorder="1" applyAlignment="1">
      <alignment vertical="top" wrapText="1"/>
    </xf>
    <xf numFmtId="0" fontId="0" fillId="3" borderId="5" xfId="0" applyFont="1" applyFill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2" xfId="0" applyFont="1" applyFill="1" applyBorder="1"/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3" borderId="9" xfId="0" quotePrefix="1" applyFont="1" applyFill="1" applyBorder="1"/>
    <xf numFmtId="0" fontId="0" fillId="3" borderId="6" xfId="0" applyFont="1" applyFill="1" applyBorder="1" applyAlignment="1">
      <alignment wrapText="1"/>
    </xf>
    <xf numFmtId="165" fontId="2" fillId="3" borderId="9" xfId="0" applyNumberFormat="1" applyFont="1" applyFill="1" applyBorder="1" applyAlignment="1">
      <alignment horizontal="right" wrapText="1"/>
    </xf>
    <xf numFmtId="165" fontId="0" fillId="3" borderId="9" xfId="0" applyNumberFormat="1" applyFont="1" applyFill="1" applyBorder="1" applyAlignment="1">
      <alignment horizontal="right" wrapText="1"/>
    </xf>
    <xf numFmtId="165" fontId="0" fillId="3" borderId="9" xfId="0" applyNumberFormat="1" applyFont="1" applyFill="1" applyBorder="1" applyAlignment="1">
      <alignment wrapText="1"/>
    </xf>
    <xf numFmtId="0" fontId="0" fillId="3" borderId="4" xfId="0" applyFont="1" applyFill="1" applyBorder="1" applyAlignment="1">
      <alignment wrapText="1"/>
    </xf>
    <xf numFmtId="0" fontId="2" fillId="2" borderId="4" xfId="0" applyFont="1" applyFill="1" applyBorder="1" applyAlignment="1">
      <alignment horizontal="center" vertical="center" wrapText="1"/>
    </xf>
    <xf numFmtId="164" fontId="2" fillId="3" borderId="9" xfId="0" applyNumberFormat="1" applyFont="1" applyFill="1" applyBorder="1" applyAlignment="1">
      <alignment wrapText="1"/>
    </xf>
    <xf numFmtId="0" fontId="0" fillId="3" borderId="2" xfId="0" quotePrefix="1" applyFont="1" applyFill="1" applyBorder="1"/>
    <xf numFmtId="0" fontId="0" fillId="3" borderId="3" xfId="0" applyFont="1" applyFill="1" applyBorder="1" applyAlignment="1">
      <alignment wrapText="1"/>
    </xf>
    <xf numFmtId="164" fontId="0" fillId="3" borderId="9" xfId="0" applyNumberFormat="1" applyFont="1" applyFill="1" applyBorder="1" applyAlignment="1">
      <alignment wrapText="1"/>
    </xf>
    <xf numFmtId="0" fontId="0" fillId="3" borderId="2" xfId="0" applyFont="1" applyFill="1" applyBorder="1" applyAlignment="1">
      <alignment wrapText="1"/>
    </xf>
    <xf numFmtId="0" fontId="2" fillId="3" borderId="15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3" borderId="15" xfId="0" applyFont="1" applyFill="1" applyBorder="1" applyAlignment="1">
      <alignment wrapText="1"/>
    </xf>
    <xf numFmtId="164" fontId="2" fillId="3" borderId="0" xfId="0" applyNumberFormat="1" applyFont="1" applyFill="1" applyBorder="1" applyAlignment="1">
      <alignment wrapText="1"/>
    </xf>
    <xf numFmtId="0" fontId="0" fillId="0" borderId="15" xfId="0" applyFont="1" applyBorder="1" applyAlignment="1">
      <alignment horizontal="right" wrapText="1"/>
    </xf>
    <xf numFmtId="41" fontId="0" fillId="0" borderId="0" xfId="2" applyFont="1" applyBorder="1" applyAlignment="1">
      <alignment horizontal="right" wrapText="1"/>
    </xf>
    <xf numFmtId="0" fontId="0" fillId="0" borderId="15" xfId="0" applyFont="1" applyBorder="1" applyAlignment="1">
      <alignment wrapText="1"/>
    </xf>
    <xf numFmtId="164" fontId="0" fillId="0" borderId="0" xfId="0" applyNumberFormat="1" applyFont="1" applyBorder="1" applyAlignment="1">
      <alignment wrapText="1"/>
    </xf>
    <xf numFmtId="41" fontId="2" fillId="3" borderId="0" xfId="2" applyFont="1" applyFill="1" applyBorder="1" applyAlignment="1">
      <alignment horizontal="right" wrapText="1"/>
    </xf>
    <xf numFmtId="0" fontId="0" fillId="3" borderId="15" xfId="0" applyFont="1" applyFill="1" applyBorder="1" applyAlignment="1">
      <alignment horizontal="right" wrapText="1"/>
    </xf>
    <xf numFmtId="41" fontId="0" fillId="3" borderId="0" xfId="2" applyFont="1" applyFill="1" applyBorder="1" applyAlignment="1">
      <alignment horizontal="right" wrapText="1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AppData\Local\Temp\Rar$DI21.173\001-Analisa%20keuangan%20Budidaya%20Kop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 Lampiran 1"/>
      <sheetName val="Tabel Lampiran 2 "/>
      <sheetName val="Tabel Lampiran 3"/>
      <sheetName val="Tabel Lampiran 4"/>
      <sheetName val="Tabel Lampiran 5"/>
      <sheetName val="Tabel Lampiran 6"/>
      <sheetName val="Tabel Lampiran 7"/>
      <sheetName val="Tabel Lampiran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47"/>
  <sheetViews>
    <sheetView tabSelected="1" topLeftCell="A121" workbookViewId="0">
      <selection sqref="A1:M147"/>
    </sheetView>
  </sheetViews>
  <sheetFormatPr defaultRowHeight="14.4"/>
  <cols>
    <col min="8" max="8" width="12.6640625" customWidth="1"/>
    <col min="9" max="9" width="13" customWidth="1"/>
    <col min="10" max="10" width="10.88671875" customWidth="1"/>
    <col min="11" max="11" width="13.109375" customWidth="1"/>
    <col min="12" max="12" width="11.77734375" customWidth="1"/>
    <col min="13" max="13" width="12.44140625" customWidth="1"/>
  </cols>
  <sheetData>
    <row r="1" spans="2:13">
      <c r="B1" s="1" t="s">
        <v>0</v>
      </c>
      <c r="C1" s="1"/>
      <c r="D1" s="1"/>
      <c r="E1" s="1"/>
    </row>
    <row r="2" spans="2:13">
      <c r="B2" s="2" t="s">
        <v>1</v>
      </c>
      <c r="C2" s="2"/>
      <c r="D2" s="2"/>
      <c r="E2" s="3" t="s">
        <v>2</v>
      </c>
      <c r="F2" t="s">
        <v>3</v>
      </c>
    </row>
    <row r="3" spans="2:13">
      <c r="B3" s="2" t="s">
        <v>4</v>
      </c>
      <c r="C3" s="2"/>
      <c r="D3" s="2"/>
      <c r="E3" s="3" t="s">
        <v>2</v>
      </c>
      <c r="F3" t="s">
        <v>5</v>
      </c>
    </row>
    <row r="4" spans="2:13">
      <c r="B4" t="s">
        <v>6</v>
      </c>
      <c r="E4" s="3" t="s">
        <v>2</v>
      </c>
      <c r="F4" t="s">
        <v>7</v>
      </c>
    </row>
    <row r="6" spans="2:13">
      <c r="B6" s="4" t="s">
        <v>8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2:13" ht="15">
      <c r="B7" s="5"/>
      <c r="C7" s="5"/>
      <c r="D7" s="6"/>
      <c r="E7" s="6"/>
      <c r="F7" s="5"/>
      <c r="G7" s="5"/>
      <c r="H7" s="7"/>
      <c r="I7" s="7"/>
      <c r="J7" s="7"/>
      <c r="K7" s="7"/>
      <c r="L7" s="7"/>
      <c r="M7" s="7"/>
    </row>
    <row r="8" spans="2:13">
      <c r="B8" s="8" t="s">
        <v>9</v>
      </c>
      <c r="C8" s="9"/>
      <c r="D8" s="10" t="s">
        <v>10</v>
      </c>
      <c r="E8" s="11"/>
      <c r="F8" s="8" t="s">
        <v>11</v>
      </c>
      <c r="G8" s="12" t="s">
        <v>12</v>
      </c>
      <c r="H8" s="13" t="s">
        <v>13</v>
      </c>
      <c r="I8" s="14"/>
      <c r="J8" s="15" t="s">
        <v>14</v>
      </c>
      <c r="K8" s="15"/>
      <c r="L8" s="13" t="s">
        <v>15</v>
      </c>
      <c r="M8" s="14"/>
    </row>
    <row r="9" spans="2:13" ht="43.2">
      <c r="B9" s="16"/>
      <c r="C9" s="17"/>
      <c r="D9" s="18"/>
      <c r="E9" s="19"/>
      <c r="F9" s="16"/>
      <c r="G9" s="20" t="s">
        <v>16</v>
      </c>
      <c r="H9" s="21" t="s">
        <v>17</v>
      </c>
      <c r="I9" s="21" t="s">
        <v>18</v>
      </c>
      <c r="J9" s="21" t="s">
        <v>17</v>
      </c>
      <c r="K9" s="21" t="s">
        <v>18</v>
      </c>
      <c r="L9" s="21" t="s">
        <v>17</v>
      </c>
      <c r="M9" s="21" t="s">
        <v>18</v>
      </c>
    </row>
    <row r="10" spans="2:13">
      <c r="B10" s="22" t="s">
        <v>19</v>
      </c>
      <c r="C10" s="23" t="s">
        <v>20</v>
      </c>
      <c r="D10" s="23"/>
      <c r="E10" s="24"/>
      <c r="F10" s="25"/>
      <c r="G10" s="24"/>
      <c r="H10" s="25"/>
      <c r="I10" s="26">
        <f>SUM(I11:I12)</f>
        <v>30000</v>
      </c>
      <c r="J10" s="24"/>
      <c r="K10" s="27">
        <f>SUM(K11:K12)</f>
        <v>30000</v>
      </c>
      <c r="L10" s="24"/>
      <c r="M10" s="27">
        <f>SUM(M11:M12)</f>
        <v>30000</v>
      </c>
    </row>
    <row r="11" spans="2:13" ht="43.2">
      <c r="B11" s="28" t="s">
        <v>21</v>
      </c>
      <c r="C11" s="29" t="s">
        <v>22</v>
      </c>
      <c r="D11" s="30" t="s">
        <v>23</v>
      </c>
      <c r="E11" s="30"/>
      <c r="F11" s="28" t="s">
        <v>24</v>
      </c>
      <c r="G11" s="31">
        <f>+'[1]Tabel Lampiran 4'!G39</f>
        <v>0</v>
      </c>
      <c r="H11" s="32">
        <v>20</v>
      </c>
      <c r="I11" s="33">
        <f>+H11*G11</f>
        <v>0</v>
      </c>
      <c r="J11" s="34">
        <f>+H11</f>
        <v>20</v>
      </c>
      <c r="K11" s="33">
        <f>+J11*G11</f>
        <v>0</v>
      </c>
      <c r="L11" s="34">
        <f>+H11</f>
        <v>20</v>
      </c>
      <c r="M11" s="33">
        <f>+L11*G11</f>
        <v>0</v>
      </c>
    </row>
    <row r="12" spans="2:13" ht="28.8">
      <c r="B12" s="25"/>
      <c r="C12" s="35" t="s">
        <v>25</v>
      </c>
      <c r="D12" s="24" t="s">
        <v>26</v>
      </c>
      <c r="E12" s="24"/>
      <c r="F12" s="25"/>
      <c r="G12" s="36"/>
      <c r="H12" s="25"/>
      <c r="I12" s="37">
        <f>SUM(I13:I13)</f>
        <v>30000</v>
      </c>
      <c r="J12" s="24"/>
      <c r="K12" s="37">
        <f>SUM(K13:K13)</f>
        <v>30000</v>
      </c>
      <c r="L12" s="24"/>
      <c r="M12" s="37">
        <f>SUM(M13:M13)</f>
        <v>30000</v>
      </c>
    </row>
    <row r="13" spans="2:13" ht="28.8">
      <c r="B13" s="28"/>
      <c r="C13" s="38"/>
      <c r="D13" s="30" t="s">
        <v>27</v>
      </c>
      <c r="E13" s="30"/>
      <c r="F13" s="28" t="s">
        <v>28</v>
      </c>
      <c r="G13" s="31">
        <v>30000</v>
      </c>
      <c r="H13" s="39">
        <v>1</v>
      </c>
      <c r="I13" s="33">
        <f t="shared" ref="I13:I26" si="0">+H13*G13</f>
        <v>30000</v>
      </c>
      <c r="J13" s="34">
        <v>1</v>
      </c>
      <c r="K13" s="33">
        <f t="shared" ref="K13:K26" si="1">+J13*G13</f>
        <v>30000</v>
      </c>
      <c r="L13" s="34">
        <v>1</v>
      </c>
      <c r="M13" s="33">
        <f t="shared" ref="M13:M26" si="2">+L13*G13</f>
        <v>30000</v>
      </c>
    </row>
    <row r="14" spans="2:13">
      <c r="B14" s="40" t="s">
        <v>29</v>
      </c>
      <c r="C14" s="41" t="s">
        <v>30</v>
      </c>
      <c r="D14" s="41"/>
      <c r="E14" s="30"/>
      <c r="F14" s="28"/>
      <c r="G14" s="42"/>
      <c r="H14" s="28"/>
      <c r="I14" s="43">
        <f>+I15+I19+I22</f>
        <v>2224500</v>
      </c>
      <c r="J14" s="30"/>
      <c r="K14" s="43">
        <f>+K15+K19+K22</f>
        <v>2474500</v>
      </c>
      <c r="L14" s="30"/>
      <c r="M14" s="43">
        <f>+M15+M19+M22</f>
        <v>2224500</v>
      </c>
    </row>
    <row r="15" spans="2:13" ht="43.2">
      <c r="B15" s="25"/>
      <c r="C15" s="35" t="s">
        <v>31</v>
      </c>
      <c r="D15" s="24" t="s">
        <v>32</v>
      </c>
      <c r="E15" s="24"/>
      <c r="F15" s="25"/>
      <c r="G15" s="36"/>
      <c r="H15" s="25"/>
      <c r="I15" s="43">
        <f>SUM(I16:I18)</f>
        <v>150000</v>
      </c>
      <c r="J15" s="24"/>
      <c r="K15" s="43">
        <f>SUM(K16:K18)</f>
        <v>400000</v>
      </c>
      <c r="L15" s="24"/>
      <c r="M15" s="43">
        <f>SUM(M16:M18)</f>
        <v>150000</v>
      </c>
    </row>
    <row r="16" spans="2:13" ht="28.8">
      <c r="B16" s="28"/>
      <c r="C16" s="38"/>
      <c r="D16" s="30" t="s">
        <v>33</v>
      </c>
      <c r="E16" s="30"/>
      <c r="F16" s="28" t="s">
        <v>24</v>
      </c>
      <c r="G16" s="31">
        <f>+G11</f>
        <v>0</v>
      </c>
      <c r="H16" s="39">
        <v>6</v>
      </c>
      <c r="I16" s="33">
        <f t="shared" si="0"/>
        <v>0</v>
      </c>
      <c r="J16" s="34">
        <v>6</v>
      </c>
      <c r="K16" s="33">
        <f t="shared" si="1"/>
        <v>0</v>
      </c>
      <c r="L16" s="34">
        <v>6</v>
      </c>
      <c r="M16" s="33">
        <f t="shared" si="2"/>
        <v>0</v>
      </c>
    </row>
    <row r="17" spans="2:13" ht="28.8">
      <c r="B17" s="25"/>
      <c r="C17" s="44"/>
      <c r="D17" s="24" t="s">
        <v>34</v>
      </c>
      <c r="E17" s="24"/>
      <c r="F17" s="25" t="s">
        <v>35</v>
      </c>
      <c r="G17" s="45">
        <v>75000</v>
      </c>
      <c r="H17" s="46">
        <v>2</v>
      </c>
      <c r="I17" s="33">
        <f t="shared" si="0"/>
        <v>150000</v>
      </c>
      <c r="J17" s="47">
        <v>2</v>
      </c>
      <c r="K17" s="33">
        <f t="shared" si="1"/>
        <v>150000</v>
      </c>
      <c r="L17" s="47">
        <v>2</v>
      </c>
      <c r="M17" s="33">
        <f t="shared" si="2"/>
        <v>150000</v>
      </c>
    </row>
    <row r="18" spans="2:13" ht="28.8">
      <c r="B18" s="28"/>
      <c r="C18" s="38"/>
      <c r="D18" s="30" t="s">
        <v>36</v>
      </c>
      <c r="E18" s="30"/>
      <c r="F18" s="28" t="s">
        <v>28</v>
      </c>
      <c r="G18" s="31">
        <v>250000</v>
      </c>
      <c r="H18" s="39">
        <v>0</v>
      </c>
      <c r="I18" s="33">
        <f t="shared" si="0"/>
        <v>0</v>
      </c>
      <c r="J18" s="34">
        <v>1</v>
      </c>
      <c r="K18" s="33">
        <f t="shared" si="1"/>
        <v>250000</v>
      </c>
      <c r="L18" s="34">
        <v>0</v>
      </c>
      <c r="M18" s="33">
        <f t="shared" si="2"/>
        <v>0</v>
      </c>
    </row>
    <row r="19" spans="2:13">
      <c r="B19" s="25"/>
      <c r="C19" s="48" t="s">
        <v>37</v>
      </c>
      <c r="D19" s="49" t="s">
        <v>38</v>
      </c>
      <c r="E19" s="50"/>
      <c r="F19" s="25"/>
      <c r="G19" s="36"/>
      <c r="H19" s="25"/>
      <c r="I19" s="43">
        <f>SUM(I20:I21)</f>
        <v>100000</v>
      </c>
      <c r="J19" s="24"/>
      <c r="K19" s="43">
        <f>SUM(K20:K21)</f>
        <v>100000</v>
      </c>
      <c r="L19" s="24"/>
      <c r="M19" s="43">
        <f>SUM(M20:M21)</f>
        <v>100000</v>
      </c>
    </row>
    <row r="20" spans="2:13" ht="28.8">
      <c r="B20" s="28"/>
      <c r="C20" s="38"/>
      <c r="D20" s="30" t="s">
        <v>39</v>
      </c>
      <c r="E20" s="30"/>
      <c r="F20" s="28" t="s">
        <v>24</v>
      </c>
      <c r="G20" s="31">
        <f>+G16</f>
        <v>0</v>
      </c>
      <c r="H20" s="39">
        <v>3</v>
      </c>
      <c r="I20" s="33">
        <f t="shared" si="0"/>
        <v>0</v>
      </c>
      <c r="J20" s="34">
        <v>3</v>
      </c>
      <c r="K20" s="33">
        <f t="shared" si="1"/>
        <v>0</v>
      </c>
      <c r="L20" s="34">
        <v>3</v>
      </c>
      <c r="M20" s="33">
        <f t="shared" si="2"/>
        <v>0</v>
      </c>
    </row>
    <row r="21" spans="2:13" ht="28.8">
      <c r="B21" s="25"/>
      <c r="C21" s="44"/>
      <c r="D21" s="24" t="s">
        <v>40</v>
      </c>
      <c r="E21" s="24"/>
      <c r="F21" s="25" t="s">
        <v>41</v>
      </c>
      <c r="G21" s="51">
        <v>50000</v>
      </c>
      <c r="H21" s="46">
        <v>2</v>
      </c>
      <c r="I21" s="33">
        <f t="shared" si="0"/>
        <v>100000</v>
      </c>
      <c r="J21" s="47">
        <v>2</v>
      </c>
      <c r="K21" s="33">
        <f t="shared" si="1"/>
        <v>100000</v>
      </c>
      <c r="L21" s="47">
        <v>2</v>
      </c>
      <c r="M21" s="33">
        <f t="shared" si="2"/>
        <v>100000</v>
      </c>
    </row>
    <row r="22" spans="2:13" ht="28.8">
      <c r="B22" s="28"/>
      <c r="C22" s="29" t="s">
        <v>42</v>
      </c>
      <c r="D22" s="30" t="s">
        <v>43</v>
      </c>
      <c r="E22" s="52"/>
      <c r="F22" s="28"/>
      <c r="G22" s="42"/>
      <c r="H22" s="28"/>
      <c r="I22" s="43">
        <f>SUM(I23:I26)</f>
        <v>1974500</v>
      </c>
      <c r="J22" s="30"/>
      <c r="K22" s="43">
        <f>SUM(K23:K26)</f>
        <v>1974500</v>
      </c>
      <c r="L22" s="30"/>
      <c r="M22" s="43">
        <f>SUM(M23:M26)</f>
        <v>1974500</v>
      </c>
    </row>
    <row r="23" spans="2:13" ht="28.8">
      <c r="B23" s="25"/>
      <c r="C23" s="44"/>
      <c r="D23" s="24" t="s">
        <v>39</v>
      </c>
      <c r="E23" s="24"/>
      <c r="F23" s="25" t="s">
        <v>24</v>
      </c>
      <c r="G23" s="51">
        <f>+G20</f>
        <v>0</v>
      </c>
      <c r="H23" s="46">
        <v>6</v>
      </c>
      <c r="I23" s="33">
        <f t="shared" si="0"/>
        <v>0</v>
      </c>
      <c r="J23" s="47">
        <v>6</v>
      </c>
      <c r="K23" s="33">
        <f t="shared" si="1"/>
        <v>0</v>
      </c>
      <c r="L23" s="47">
        <v>6</v>
      </c>
      <c r="M23" s="33">
        <f t="shared" si="2"/>
        <v>0</v>
      </c>
    </row>
    <row r="24" spans="2:13">
      <c r="B24" s="53"/>
      <c r="C24" s="38"/>
      <c r="D24" s="30" t="s">
        <v>44</v>
      </c>
      <c r="E24" s="30"/>
      <c r="F24" s="28" t="s">
        <v>45</v>
      </c>
      <c r="G24" s="54">
        <v>3000</v>
      </c>
      <c r="H24" s="39">
        <v>192.5</v>
      </c>
      <c r="I24" s="33">
        <f t="shared" si="0"/>
        <v>577500</v>
      </c>
      <c r="J24" s="34">
        <v>192.5</v>
      </c>
      <c r="K24" s="33">
        <f t="shared" si="1"/>
        <v>577500</v>
      </c>
      <c r="L24" s="34">
        <v>192.5</v>
      </c>
      <c r="M24" s="33">
        <f t="shared" si="2"/>
        <v>577500</v>
      </c>
    </row>
    <row r="25" spans="2:13">
      <c r="B25" s="55"/>
      <c r="C25" s="44"/>
      <c r="D25" s="24" t="s">
        <v>46</v>
      </c>
      <c r="E25" s="24"/>
      <c r="F25" s="25" t="s">
        <v>45</v>
      </c>
      <c r="G25" s="45">
        <v>4000</v>
      </c>
      <c r="H25" s="46">
        <v>143</v>
      </c>
      <c r="I25" s="33">
        <f t="shared" si="0"/>
        <v>572000</v>
      </c>
      <c r="J25" s="47">
        <v>143</v>
      </c>
      <c r="K25" s="33">
        <f t="shared" si="1"/>
        <v>572000</v>
      </c>
      <c r="L25" s="47">
        <v>143</v>
      </c>
      <c r="M25" s="33">
        <f t="shared" si="2"/>
        <v>572000</v>
      </c>
    </row>
    <row r="26" spans="2:13">
      <c r="B26" s="28"/>
      <c r="C26" s="38"/>
      <c r="D26" s="30" t="s">
        <v>47</v>
      </c>
      <c r="E26" s="30"/>
      <c r="F26" s="28" t="s">
        <v>45</v>
      </c>
      <c r="G26" s="54">
        <v>5000</v>
      </c>
      <c r="H26" s="39">
        <v>165</v>
      </c>
      <c r="I26" s="33">
        <f t="shared" si="0"/>
        <v>825000</v>
      </c>
      <c r="J26" s="34">
        <v>165</v>
      </c>
      <c r="K26" s="33">
        <f t="shared" si="1"/>
        <v>825000</v>
      </c>
      <c r="L26" s="34">
        <v>165</v>
      </c>
      <c r="M26" s="33">
        <f t="shared" si="2"/>
        <v>825000</v>
      </c>
    </row>
    <row r="27" spans="2:13">
      <c r="B27" s="56"/>
      <c r="C27" s="57" t="s">
        <v>48</v>
      </c>
      <c r="D27" s="58"/>
      <c r="E27" s="59"/>
      <c r="F27" s="28"/>
      <c r="G27" s="30"/>
      <c r="H27" s="28"/>
      <c r="I27" s="43">
        <f>+I22+I19+I15+I10</f>
        <v>2254500</v>
      </c>
      <c r="J27" s="30"/>
      <c r="K27" s="43">
        <f>+K22+K19+K15+K10</f>
        <v>2504500</v>
      </c>
      <c r="L27" s="30"/>
      <c r="M27" s="43">
        <f>+M22+M19+M15+M10</f>
        <v>2254500</v>
      </c>
    </row>
    <row r="28" spans="2:13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2:13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2:13">
      <c r="B30" s="4" t="s">
        <v>49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2"/>
    </row>
    <row r="31" spans="2:13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2"/>
    </row>
    <row r="32" spans="2:13">
      <c r="B32" s="60" t="s">
        <v>9</v>
      </c>
      <c r="C32" s="61"/>
      <c r="D32" s="62" t="s">
        <v>10</v>
      </c>
      <c r="E32" s="62" t="s">
        <v>11</v>
      </c>
      <c r="F32" s="63" t="s">
        <v>12</v>
      </c>
      <c r="G32" s="64" t="s">
        <v>50</v>
      </c>
      <c r="H32" s="65"/>
      <c r="I32" s="64" t="s">
        <v>51</v>
      </c>
      <c r="J32" s="65"/>
      <c r="K32" s="64" t="s">
        <v>52</v>
      </c>
      <c r="L32" s="65"/>
      <c r="M32" s="2"/>
    </row>
    <row r="33" spans="2:13">
      <c r="B33" s="66"/>
      <c r="C33" s="67"/>
      <c r="D33" s="68"/>
      <c r="E33" s="68"/>
      <c r="F33" s="69" t="s">
        <v>53</v>
      </c>
      <c r="G33" s="70" t="s">
        <v>17</v>
      </c>
      <c r="H33" s="71" t="s">
        <v>18</v>
      </c>
      <c r="I33" s="70" t="s">
        <v>17</v>
      </c>
      <c r="J33" s="71" t="s">
        <v>18</v>
      </c>
      <c r="K33" s="70" t="s">
        <v>17</v>
      </c>
      <c r="L33" s="71" t="s">
        <v>18</v>
      </c>
      <c r="M33" s="2"/>
    </row>
    <row r="34" spans="2:13">
      <c r="B34" s="72" t="s">
        <v>19</v>
      </c>
      <c r="C34" s="73" t="s">
        <v>20</v>
      </c>
      <c r="D34" s="74"/>
      <c r="E34" s="75"/>
      <c r="F34" s="25"/>
      <c r="G34" s="25"/>
      <c r="H34" s="76">
        <f>SUM(H35:H36)</f>
        <v>30000</v>
      </c>
      <c r="I34" s="25"/>
      <c r="J34" s="76">
        <f>SUM(J35:J36)</f>
        <v>30000</v>
      </c>
      <c r="K34" s="25"/>
      <c r="L34" s="76">
        <f>SUM(L35:L36)</f>
        <v>30000</v>
      </c>
      <c r="M34" s="2"/>
    </row>
    <row r="35" spans="2:13" ht="43.2">
      <c r="B35" s="28" t="s">
        <v>21</v>
      </c>
      <c r="C35" s="77" t="s">
        <v>22</v>
      </c>
      <c r="D35" s="52" t="s">
        <v>23</v>
      </c>
      <c r="E35" s="52" t="s">
        <v>24</v>
      </c>
      <c r="F35" s="31">
        <f>+G23</f>
        <v>0</v>
      </c>
      <c r="G35" s="39">
        <f>+H11</f>
        <v>20</v>
      </c>
      <c r="H35" s="78">
        <f>+G35*F35</f>
        <v>0</v>
      </c>
      <c r="I35" s="39">
        <f>+G35</f>
        <v>20</v>
      </c>
      <c r="J35" s="78">
        <f>+I35*F35</f>
        <v>0</v>
      </c>
      <c r="K35" s="39">
        <f>+I35</f>
        <v>20</v>
      </c>
      <c r="L35" s="78">
        <f>+K35*F35</f>
        <v>0</v>
      </c>
      <c r="M35" s="2"/>
    </row>
    <row r="36" spans="2:13" ht="28.8">
      <c r="B36" s="25"/>
      <c r="C36" s="79" t="s">
        <v>25</v>
      </c>
      <c r="D36" s="75" t="s">
        <v>26</v>
      </c>
      <c r="E36" s="75"/>
      <c r="F36" s="36"/>
      <c r="G36" s="25"/>
      <c r="H36" s="80">
        <f>SUM(H37:H37)</f>
        <v>30000</v>
      </c>
      <c r="I36" s="25"/>
      <c r="J36" s="78">
        <f>SUM(J37:J37)</f>
        <v>30000</v>
      </c>
      <c r="K36" s="25"/>
      <c r="L36" s="78">
        <f>SUM(L37:L37)</f>
        <v>30000</v>
      </c>
      <c r="M36" s="2"/>
    </row>
    <row r="37" spans="2:13" ht="28.8">
      <c r="B37" s="28"/>
      <c r="C37" s="81"/>
      <c r="D37" s="52" t="s">
        <v>27</v>
      </c>
      <c r="E37" s="52" t="s">
        <v>28</v>
      </c>
      <c r="F37" s="31">
        <v>30000</v>
      </c>
      <c r="G37" s="39">
        <v>1</v>
      </c>
      <c r="H37" s="78">
        <f t="shared" ref="H37:H50" si="3">+G37*F37</f>
        <v>30000</v>
      </c>
      <c r="I37" s="39">
        <v>1</v>
      </c>
      <c r="J37" s="78">
        <f t="shared" ref="J37:J50" si="4">+I37*F37</f>
        <v>30000</v>
      </c>
      <c r="K37" s="39">
        <v>1</v>
      </c>
      <c r="L37" s="78">
        <f t="shared" ref="L37:L50" si="5">+K37*F37</f>
        <v>30000</v>
      </c>
      <c r="M37" s="2"/>
    </row>
    <row r="38" spans="2:13">
      <c r="B38" s="40" t="s">
        <v>29</v>
      </c>
      <c r="C38" s="41" t="s">
        <v>30</v>
      </c>
      <c r="D38" s="82"/>
      <c r="E38" s="28"/>
      <c r="F38" s="28"/>
      <c r="G38" s="28"/>
      <c r="H38" s="83">
        <f>+H39+H43+H46</f>
        <v>2474500</v>
      </c>
      <c r="I38" s="28"/>
      <c r="J38" s="83">
        <f>+J39+J43+J46</f>
        <v>2224500</v>
      </c>
      <c r="K38" s="28"/>
      <c r="L38" s="83">
        <f>+L39+L43+L46</f>
        <v>2474500</v>
      </c>
      <c r="M38" s="2"/>
    </row>
    <row r="39" spans="2:13" ht="43.2">
      <c r="B39" s="25"/>
      <c r="C39" s="35" t="s">
        <v>31</v>
      </c>
      <c r="D39" s="24" t="s">
        <v>32</v>
      </c>
      <c r="E39" s="28"/>
      <c r="F39" s="28"/>
      <c r="G39" s="28"/>
      <c r="H39" s="83">
        <f>SUM(H40:H42)</f>
        <v>400000</v>
      </c>
      <c r="I39" s="28"/>
      <c r="J39" s="83">
        <f>SUM(J40:J42)</f>
        <v>150000</v>
      </c>
      <c r="K39" s="28"/>
      <c r="L39" s="83">
        <f>SUM(L40:L42)</f>
        <v>400000</v>
      </c>
      <c r="M39" s="2"/>
    </row>
    <row r="40" spans="2:13" ht="28.8">
      <c r="B40" s="28"/>
      <c r="C40" s="38"/>
      <c r="D40" s="52" t="s">
        <v>33</v>
      </c>
      <c r="E40" s="28" t="s">
        <v>24</v>
      </c>
      <c r="F40" s="31">
        <f>+G23</f>
        <v>0</v>
      </c>
      <c r="G40" s="39">
        <v>6</v>
      </c>
      <c r="H40" s="78">
        <f t="shared" si="3"/>
        <v>0</v>
      </c>
      <c r="I40" s="39">
        <v>6</v>
      </c>
      <c r="J40" s="78">
        <f t="shared" si="4"/>
        <v>0</v>
      </c>
      <c r="K40" s="39">
        <v>6</v>
      </c>
      <c r="L40" s="78">
        <f t="shared" si="5"/>
        <v>0</v>
      </c>
      <c r="M40" s="2"/>
    </row>
    <row r="41" spans="2:13" ht="28.8">
      <c r="B41" s="25"/>
      <c r="C41" s="44"/>
      <c r="D41" s="24" t="s">
        <v>34</v>
      </c>
      <c r="E41" s="28" t="s">
        <v>35</v>
      </c>
      <c r="F41" s="45">
        <v>75000</v>
      </c>
      <c r="G41" s="39">
        <v>2</v>
      </c>
      <c r="H41" s="78">
        <f t="shared" si="3"/>
        <v>150000</v>
      </c>
      <c r="I41" s="39">
        <v>2</v>
      </c>
      <c r="J41" s="78">
        <f t="shared" si="4"/>
        <v>150000</v>
      </c>
      <c r="K41" s="39">
        <v>2</v>
      </c>
      <c r="L41" s="78">
        <f t="shared" si="5"/>
        <v>150000</v>
      </c>
      <c r="M41" s="2"/>
    </row>
    <row r="42" spans="2:13" ht="28.8">
      <c r="B42" s="28"/>
      <c r="C42" s="38" t="s">
        <v>21</v>
      </c>
      <c r="D42" s="52" t="s">
        <v>36</v>
      </c>
      <c r="E42" s="28" t="s">
        <v>28</v>
      </c>
      <c r="F42" s="31">
        <v>250000</v>
      </c>
      <c r="G42" s="39">
        <v>1</v>
      </c>
      <c r="H42" s="78">
        <f t="shared" si="3"/>
        <v>250000</v>
      </c>
      <c r="I42" s="39">
        <v>0</v>
      </c>
      <c r="J42" s="78">
        <f t="shared" si="4"/>
        <v>0</v>
      </c>
      <c r="K42" s="39">
        <v>1</v>
      </c>
      <c r="L42" s="78">
        <f t="shared" si="5"/>
        <v>250000</v>
      </c>
      <c r="M42" s="2"/>
    </row>
    <row r="43" spans="2:13" ht="57.6">
      <c r="B43" s="25"/>
      <c r="C43" s="48" t="s">
        <v>37</v>
      </c>
      <c r="D43" s="84" t="s">
        <v>38</v>
      </c>
      <c r="E43" s="28"/>
      <c r="F43" s="36"/>
      <c r="G43" s="28"/>
      <c r="H43" s="83">
        <f>SUM(H44:H45)</f>
        <v>100000</v>
      </c>
      <c r="I43" s="28"/>
      <c r="J43" s="83">
        <f>SUM(J44:J45)</f>
        <v>100000</v>
      </c>
      <c r="K43" s="28"/>
      <c r="L43" s="83">
        <f>SUM(L44:L45)</f>
        <v>100000</v>
      </c>
      <c r="M43" s="2"/>
    </row>
    <row r="44" spans="2:13" ht="28.8">
      <c r="B44" s="28"/>
      <c r="C44" s="38"/>
      <c r="D44" s="52" t="s">
        <v>39</v>
      </c>
      <c r="E44" s="28" t="s">
        <v>24</v>
      </c>
      <c r="F44" s="31">
        <f>+F40</f>
        <v>0</v>
      </c>
      <c r="G44" s="39">
        <v>3</v>
      </c>
      <c r="H44" s="78">
        <f t="shared" si="3"/>
        <v>0</v>
      </c>
      <c r="I44" s="39">
        <v>3</v>
      </c>
      <c r="J44" s="78">
        <f t="shared" si="4"/>
        <v>0</v>
      </c>
      <c r="K44" s="39">
        <v>3</v>
      </c>
      <c r="L44" s="78">
        <f t="shared" si="5"/>
        <v>0</v>
      </c>
      <c r="M44" s="2"/>
    </row>
    <row r="45" spans="2:13" ht="28.8">
      <c r="B45" s="25"/>
      <c r="C45" s="44" t="s">
        <v>21</v>
      </c>
      <c r="D45" s="24" t="s">
        <v>40</v>
      </c>
      <c r="E45" s="28" t="s">
        <v>41</v>
      </c>
      <c r="F45" s="51">
        <v>50000</v>
      </c>
      <c r="G45" s="39">
        <v>2</v>
      </c>
      <c r="H45" s="78">
        <f t="shared" si="3"/>
        <v>100000</v>
      </c>
      <c r="I45" s="39">
        <v>2</v>
      </c>
      <c r="J45" s="78">
        <f t="shared" si="4"/>
        <v>100000</v>
      </c>
      <c r="K45" s="39">
        <v>2</v>
      </c>
      <c r="L45" s="78">
        <f t="shared" si="5"/>
        <v>100000</v>
      </c>
      <c r="M45" s="2"/>
    </row>
    <row r="46" spans="2:13" ht="28.8">
      <c r="B46" s="28"/>
      <c r="C46" s="29" t="s">
        <v>42</v>
      </c>
      <c r="D46" s="52" t="s">
        <v>43</v>
      </c>
      <c r="E46" s="28"/>
      <c r="F46" s="42"/>
      <c r="G46" s="28"/>
      <c r="H46" s="83">
        <f>SUM(H47:H50)</f>
        <v>1974500</v>
      </c>
      <c r="I46" s="28"/>
      <c r="J46" s="83">
        <f>SUM(J47:J50)</f>
        <v>1974500</v>
      </c>
      <c r="K46" s="28"/>
      <c r="L46" s="83">
        <f>SUM(L47:L50)</f>
        <v>1974500</v>
      </c>
      <c r="M46" s="2"/>
    </row>
    <row r="47" spans="2:13" ht="28.8">
      <c r="B47" s="55"/>
      <c r="C47" s="44"/>
      <c r="D47" s="24" t="s">
        <v>39</v>
      </c>
      <c r="E47" s="28" t="s">
        <v>24</v>
      </c>
      <c r="F47" s="51">
        <f>+F44</f>
        <v>0</v>
      </c>
      <c r="G47" s="39">
        <v>6</v>
      </c>
      <c r="H47" s="78">
        <f t="shared" si="3"/>
        <v>0</v>
      </c>
      <c r="I47" s="39">
        <v>6</v>
      </c>
      <c r="J47" s="78">
        <f t="shared" si="4"/>
        <v>0</v>
      </c>
      <c r="K47" s="39">
        <v>6</v>
      </c>
      <c r="L47" s="78">
        <f t="shared" si="5"/>
        <v>0</v>
      </c>
      <c r="M47" s="2"/>
    </row>
    <row r="48" spans="2:13">
      <c r="B48" s="53"/>
      <c r="C48" s="38"/>
      <c r="D48" s="52" t="s">
        <v>44</v>
      </c>
      <c r="E48" s="28" t="s">
        <v>45</v>
      </c>
      <c r="F48" s="54">
        <v>3000</v>
      </c>
      <c r="G48" s="39">
        <v>192.5</v>
      </c>
      <c r="H48" s="78">
        <f t="shared" si="3"/>
        <v>577500</v>
      </c>
      <c r="I48" s="39">
        <v>192.5</v>
      </c>
      <c r="J48" s="78">
        <f t="shared" si="4"/>
        <v>577500</v>
      </c>
      <c r="K48" s="39">
        <v>192.5</v>
      </c>
      <c r="L48" s="78">
        <f t="shared" si="5"/>
        <v>577500</v>
      </c>
      <c r="M48" s="2"/>
    </row>
    <row r="49" spans="2:13">
      <c r="B49" s="25"/>
      <c r="C49" s="44"/>
      <c r="D49" s="24" t="s">
        <v>46</v>
      </c>
      <c r="E49" s="28" t="s">
        <v>45</v>
      </c>
      <c r="F49" s="45">
        <v>4000</v>
      </c>
      <c r="G49" s="39">
        <v>143</v>
      </c>
      <c r="H49" s="78">
        <f t="shared" si="3"/>
        <v>572000</v>
      </c>
      <c r="I49" s="39">
        <v>143</v>
      </c>
      <c r="J49" s="78">
        <f t="shared" si="4"/>
        <v>572000</v>
      </c>
      <c r="K49" s="39">
        <v>143</v>
      </c>
      <c r="L49" s="78">
        <f t="shared" si="5"/>
        <v>572000</v>
      </c>
      <c r="M49" s="2"/>
    </row>
    <row r="50" spans="2:13">
      <c r="B50" s="53"/>
      <c r="C50" s="38"/>
      <c r="D50" s="52" t="s">
        <v>47</v>
      </c>
      <c r="E50" s="28" t="s">
        <v>45</v>
      </c>
      <c r="F50" s="54">
        <v>5000</v>
      </c>
      <c r="G50" s="39">
        <v>165</v>
      </c>
      <c r="H50" s="78">
        <f t="shared" si="3"/>
        <v>825000</v>
      </c>
      <c r="I50" s="39">
        <v>165</v>
      </c>
      <c r="J50" s="78">
        <f t="shared" si="4"/>
        <v>825000</v>
      </c>
      <c r="K50" s="39">
        <v>165</v>
      </c>
      <c r="L50" s="78">
        <f t="shared" si="5"/>
        <v>825000</v>
      </c>
      <c r="M50" s="2"/>
    </row>
    <row r="51" spans="2:13">
      <c r="B51" s="53"/>
      <c r="C51" s="57" t="s">
        <v>48</v>
      </c>
      <c r="D51" s="85"/>
      <c r="E51" s="28"/>
      <c r="F51" s="28"/>
      <c r="G51" s="28"/>
      <c r="H51" s="43">
        <f>+H46+H43+H39+H34</f>
        <v>2504500</v>
      </c>
      <c r="I51" s="28"/>
      <c r="J51" s="43">
        <f>+J46+J43+J39+J34</f>
        <v>2254500</v>
      </c>
      <c r="K51" s="28"/>
      <c r="L51" s="43">
        <f>+L46+L43+L39+L34</f>
        <v>2504500</v>
      </c>
      <c r="M51" s="2"/>
    </row>
    <row r="52" spans="2:13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2"/>
    </row>
    <row r="53" spans="2:13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2"/>
    </row>
    <row r="54" spans="2:13">
      <c r="B54" s="4" t="s">
        <v>54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2"/>
    </row>
    <row r="55" spans="2:13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2"/>
    </row>
    <row r="56" spans="2:13">
      <c r="B56" s="86" t="s">
        <v>9</v>
      </c>
      <c r="C56" s="87"/>
      <c r="D56" s="88" t="s">
        <v>10</v>
      </c>
      <c r="E56" s="8" t="s">
        <v>11</v>
      </c>
      <c r="F56" s="89" t="s">
        <v>12</v>
      </c>
      <c r="G56" s="90" t="s">
        <v>55</v>
      </c>
      <c r="H56" s="90"/>
      <c r="I56" s="90" t="s">
        <v>56</v>
      </c>
      <c r="J56" s="90"/>
      <c r="K56" s="90" t="s">
        <v>57</v>
      </c>
      <c r="L56" s="90"/>
      <c r="M56" s="2"/>
    </row>
    <row r="57" spans="2:13">
      <c r="B57" s="86"/>
      <c r="C57" s="91"/>
      <c r="D57" s="92"/>
      <c r="E57" s="16"/>
      <c r="F57" s="93" t="s">
        <v>53</v>
      </c>
      <c r="G57" s="94" t="s">
        <v>17</v>
      </c>
      <c r="H57" s="94" t="s">
        <v>18</v>
      </c>
      <c r="I57" s="94" t="s">
        <v>17</v>
      </c>
      <c r="J57" s="94" t="s">
        <v>18</v>
      </c>
      <c r="K57" s="94" t="s">
        <v>17</v>
      </c>
      <c r="L57" s="94" t="s">
        <v>18</v>
      </c>
      <c r="M57" s="2"/>
    </row>
    <row r="58" spans="2:13">
      <c r="B58" s="95" t="s">
        <v>19</v>
      </c>
      <c r="C58" s="23" t="s">
        <v>20</v>
      </c>
      <c r="D58" s="23"/>
      <c r="E58" s="96"/>
      <c r="F58" s="28"/>
      <c r="G58" s="28"/>
      <c r="H58" s="97">
        <f>+H59+H60</f>
        <v>30000</v>
      </c>
      <c r="I58" s="28"/>
      <c r="J58" s="97">
        <f>+J59+J60</f>
        <v>0</v>
      </c>
      <c r="K58" s="28"/>
      <c r="L58" s="97">
        <f>+L59+L60</f>
        <v>30000</v>
      </c>
      <c r="M58" s="2"/>
    </row>
    <row r="59" spans="2:13" ht="43.2">
      <c r="B59" s="28" t="s">
        <v>21</v>
      </c>
      <c r="C59" s="29" t="s">
        <v>22</v>
      </c>
      <c r="D59" s="30" t="s">
        <v>23</v>
      </c>
      <c r="E59" s="28" t="s">
        <v>24</v>
      </c>
      <c r="F59" s="31">
        <f>+F47</f>
        <v>0</v>
      </c>
      <c r="G59" s="39">
        <f>+G35</f>
        <v>20</v>
      </c>
      <c r="H59" s="98">
        <f>+G59*F59</f>
        <v>0</v>
      </c>
      <c r="I59" s="39">
        <f>+G59</f>
        <v>20</v>
      </c>
      <c r="J59" s="98">
        <f>+I59*F59</f>
        <v>0</v>
      </c>
      <c r="K59" s="39">
        <f>+I59</f>
        <v>20</v>
      </c>
      <c r="L59" s="98">
        <f>+K59*F59</f>
        <v>0</v>
      </c>
      <c r="M59" s="2"/>
    </row>
    <row r="60" spans="2:13" ht="28.8">
      <c r="B60" s="28"/>
      <c r="C60" s="35" t="s">
        <v>25</v>
      </c>
      <c r="D60" s="24" t="s">
        <v>26</v>
      </c>
      <c r="E60" s="28"/>
      <c r="F60" s="36"/>
      <c r="G60" s="28"/>
      <c r="H60" s="99">
        <f>SUM(H61:H61)</f>
        <v>30000</v>
      </c>
      <c r="I60" s="28"/>
      <c r="J60" s="99">
        <f>SUM(J61:J61)</f>
        <v>0</v>
      </c>
      <c r="K60" s="28"/>
      <c r="L60" s="99">
        <f>SUM(L61:L61)</f>
        <v>30000</v>
      </c>
      <c r="M60" s="2"/>
    </row>
    <row r="61" spans="2:13" ht="28.8">
      <c r="B61" s="28"/>
      <c r="C61" s="38"/>
      <c r="D61" s="30" t="s">
        <v>27</v>
      </c>
      <c r="E61" s="28" t="s">
        <v>28</v>
      </c>
      <c r="F61" s="31">
        <v>30000</v>
      </c>
      <c r="G61" s="39">
        <v>1</v>
      </c>
      <c r="H61" s="98">
        <f t="shared" ref="H61:H74" si="6">+G61*F61</f>
        <v>30000</v>
      </c>
      <c r="I61" s="39">
        <v>0</v>
      </c>
      <c r="J61" s="98">
        <f t="shared" ref="J61:J74" si="7">+I61*F61</f>
        <v>0</v>
      </c>
      <c r="K61" s="39">
        <v>1</v>
      </c>
      <c r="L61" s="98">
        <f t="shared" ref="L61:L74" si="8">+K61*F61</f>
        <v>30000</v>
      </c>
      <c r="M61" s="2"/>
    </row>
    <row r="62" spans="2:13">
      <c r="B62" s="40" t="s">
        <v>29</v>
      </c>
      <c r="C62" s="100" t="s">
        <v>30</v>
      </c>
      <c r="D62" s="82"/>
      <c r="E62" s="28"/>
      <c r="F62" s="28"/>
      <c r="G62" s="28"/>
      <c r="H62" s="97">
        <f>+H63+H67+H70</f>
        <v>2224500</v>
      </c>
      <c r="I62" s="28"/>
      <c r="J62" s="97">
        <f>+J63+J67+J70</f>
        <v>2474500</v>
      </c>
      <c r="K62" s="28" t="s">
        <v>21</v>
      </c>
      <c r="L62" s="97">
        <f>+L63+L67+L70</f>
        <v>2224500</v>
      </c>
      <c r="M62" s="2"/>
    </row>
    <row r="63" spans="2:13" ht="43.2">
      <c r="B63" s="28"/>
      <c r="C63" s="35" t="s">
        <v>31</v>
      </c>
      <c r="D63" s="24" t="s">
        <v>32</v>
      </c>
      <c r="E63" s="28"/>
      <c r="F63" s="28"/>
      <c r="G63" s="28"/>
      <c r="H63" s="97">
        <f>SUM(H64:H66)</f>
        <v>150000</v>
      </c>
      <c r="I63" s="28"/>
      <c r="J63" s="97">
        <f>SUM(J64:J66)</f>
        <v>400000</v>
      </c>
      <c r="K63" s="28"/>
      <c r="L63" s="97">
        <f>SUM(L64:L66)</f>
        <v>150000</v>
      </c>
      <c r="M63" s="2"/>
    </row>
    <row r="64" spans="2:13" ht="28.8">
      <c r="B64" s="28"/>
      <c r="C64" s="81"/>
      <c r="D64" s="52" t="s">
        <v>33</v>
      </c>
      <c r="E64" s="28" t="s">
        <v>24</v>
      </c>
      <c r="F64" s="31">
        <f>+F59</f>
        <v>0</v>
      </c>
      <c r="G64" s="39">
        <v>6</v>
      </c>
      <c r="H64" s="98">
        <f t="shared" si="6"/>
        <v>0</v>
      </c>
      <c r="I64" s="39">
        <v>6</v>
      </c>
      <c r="J64" s="98">
        <f t="shared" si="7"/>
        <v>0</v>
      </c>
      <c r="K64" s="39">
        <v>6</v>
      </c>
      <c r="L64" s="98">
        <f t="shared" si="8"/>
        <v>0</v>
      </c>
      <c r="M64" s="2"/>
    </row>
    <row r="65" spans="2:13" ht="28.8">
      <c r="B65" s="28"/>
      <c r="C65" s="44"/>
      <c r="D65" s="24" t="s">
        <v>34</v>
      </c>
      <c r="E65" s="28" t="s">
        <v>35</v>
      </c>
      <c r="F65" s="45">
        <v>75000</v>
      </c>
      <c r="G65" s="39">
        <v>2</v>
      </c>
      <c r="H65" s="98">
        <f t="shared" si="6"/>
        <v>150000</v>
      </c>
      <c r="I65" s="39">
        <v>2</v>
      </c>
      <c r="J65" s="98">
        <f t="shared" si="7"/>
        <v>150000</v>
      </c>
      <c r="K65" s="39">
        <v>2</v>
      </c>
      <c r="L65" s="98">
        <f t="shared" si="8"/>
        <v>150000</v>
      </c>
      <c r="M65" s="2"/>
    </row>
    <row r="66" spans="2:13" ht="28.8">
      <c r="B66" s="28"/>
      <c r="C66" s="81" t="s">
        <v>21</v>
      </c>
      <c r="D66" s="52" t="s">
        <v>36</v>
      </c>
      <c r="E66" s="28" t="s">
        <v>28</v>
      </c>
      <c r="F66" s="31">
        <v>250000</v>
      </c>
      <c r="G66" s="39">
        <v>0</v>
      </c>
      <c r="H66" s="98">
        <f t="shared" si="6"/>
        <v>0</v>
      </c>
      <c r="I66" s="39">
        <v>1</v>
      </c>
      <c r="J66" s="98">
        <f t="shared" si="7"/>
        <v>250000</v>
      </c>
      <c r="K66" s="39">
        <v>0</v>
      </c>
      <c r="L66" s="98">
        <f t="shared" si="8"/>
        <v>0</v>
      </c>
      <c r="M66" s="2"/>
    </row>
    <row r="67" spans="2:13" ht="57.6">
      <c r="B67" s="28"/>
      <c r="C67" s="48" t="s">
        <v>37</v>
      </c>
      <c r="D67" s="24" t="s">
        <v>38</v>
      </c>
      <c r="E67" s="28"/>
      <c r="F67" s="36"/>
      <c r="G67" s="28"/>
      <c r="H67" s="97">
        <f>+H68+H69</f>
        <v>100000</v>
      </c>
      <c r="I67" s="28"/>
      <c r="J67" s="97">
        <f>+J68+J69</f>
        <v>100000</v>
      </c>
      <c r="K67" s="28"/>
      <c r="L67" s="97">
        <f>+L68+L69</f>
        <v>100000</v>
      </c>
      <c r="M67" s="2"/>
    </row>
    <row r="68" spans="2:13" ht="28.8">
      <c r="B68" s="28"/>
      <c r="C68" s="81"/>
      <c r="D68" s="52" t="s">
        <v>39</v>
      </c>
      <c r="E68" s="28" t="s">
        <v>24</v>
      </c>
      <c r="F68" s="31">
        <f>+F64</f>
        <v>0</v>
      </c>
      <c r="G68" s="39">
        <v>3</v>
      </c>
      <c r="H68" s="98">
        <f t="shared" si="6"/>
        <v>0</v>
      </c>
      <c r="I68" s="39">
        <v>3</v>
      </c>
      <c r="J68" s="98">
        <f t="shared" si="7"/>
        <v>0</v>
      </c>
      <c r="K68" s="39">
        <v>3</v>
      </c>
      <c r="L68" s="98">
        <f t="shared" si="8"/>
        <v>0</v>
      </c>
      <c r="M68" s="2"/>
    </row>
    <row r="69" spans="2:13" ht="28.8">
      <c r="B69" s="28"/>
      <c r="C69" s="44" t="s">
        <v>21</v>
      </c>
      <c r="D69" s="24" t="s">
        <v>40</v>
      </c>
      <c r="E69" s="28" t="s">
        <v>41</v>
      </c>
      <c r="F69" s="51">
        <v>50000</v>
      </c>
      <c r="G69" s="39">
        <v>2</v>
      </c>
      <c r="H69" s="98">
        <f t="shared" si="6"/>
        <v>100000</v>
      </c>
      <c r="I69" s="39">
        <v>2</v>
      </c>
      <c r="J69" s="98">
        <f t="shared" si="7"/>
        <v>100000</v>
      </c>
      <c r="K69" s="39">
        <v>2</v>
      </c>
      <c r="L69" s="98">
        <f t="shared" si="8"/>
        <v>100000</v>
      </c>
      <c r="M69" s="2"/>
    </row>
    <row r="70" spans="2:13" ht="28.8">
      <c r="B70" s="28"/>
      <c r="C70" s="77" t="s">
        <v>42</v>
      </c>
      <c r="D70" s="52" t="s">
        <v>43</v>
      </c>
      <c r="E70" s="28"/>
      <c r="F70" s="42"/>
      <c r="G70" s="28"/>
      <c r="H70" s="97">
        <f>SUM(H71:H74)</f>
        <v>1974500</v>
      </c>
      <c r="I70" s="28"/>
      <c r="J70" s="97">
        <f>SUM(J71:J74)</f>
        <v>1974500</v>
      </c>
      <c r="K70" s="28"/>
      <c r="L70" s="97">
        <f>SUM(L71:L74)</f>
        <v>1974500</v>
      </c>
      <c r="M70" s="2"/>
    </row>
    <row r="71" spans="2:13" ht="28.8">
      <c r="B71" s="53"/>
      <c r="C71" s="44"/>
      <c r="D71" s="24" t="s">
        <v>39</v>
      </c>
      <c r="E71" s="28" t="s">
        <v>24</v>
      </c>
      <c r="F71" s="51">
        <f>+F68</f>
        <v>0</v>
      </c>
      <c r="G71" s="39">
        <v>6</v>
      </c>
      <c r="H71" s="98">
        <f t="shared" si="6"/>
        <v>0</v>
      </c>
      <c r="I71" s="39">
        <v>6</v>
      </c>
      <c r="J71" s="98">
        <f t="shared" si="7"/>
        <v>0</v>
      </c>
      <c r="K71" s="39">
        <v>6</v>
      </c>
      <c r="L71" s="98">
        <f t="shared" si="8"/>
        <v>0</v>
      </c>
      <c r="M71" s="2"/>
    </row>
    <row r="72" spans="2:13">
      <c r="B72" s="53"/>
      <c r="C72" s="81"/>
      <c r="D72" s="52" t="s">
        <v>44</v>
      </c>
      <c r="E72" s="28" t="s">
        <v>45</v>
      </c>
      <c r="F72" s="54">
        <v>3000</v>
      </c>
      <c r="G72" s="39">
        <v>192.5</v>
      </c>
      <c r="H72" s="98">
        <f t="shared" si="6"/>
        <v>577500</v>
      </c>
      <c r="I72" s="39">
        <v>192.5</v>
      </c>
      <c r="J72" s="98">
        <f t="shared" si="7"/>
        <v>577500</v>
      </c>
      <c r="K72" s="39">
        <v>192.5</v>
      </c>
      <c r="L72" s="98">
        <f t="shared" si="8"/>
        <v>577500</v>
      </c>
      <c r="M72" s="2"/>
    </row>
    <row r="73" spans="2:13">
      <c r="B73" s="28"/>
      <c r="C73" s="44"/>
      <c r="D73" s="24" t="s">
        <v>46</v>
      </c>
      <c r="E73" s="28" t="s">
        <v>45</v>
      </c>
      <c r="F73" s="45">
        <v>4000</v>
      </c>
      <c r="G73" s="39">
        <v>143</v>
      </c>
      <c r="H73" s="98">
        <f t="shared" si="6"/>
        <v>572000</v>
      </c>
      <c r="I73" s="39">
        <v>143</v>
      </c>
      <c r="J73" s="98">
        <f t="shared" si="7"/>
        <v>572000</v>
      </c>
      <c r="K73" s="39">
        <v>143</v>
      </c>
      <c r="L73" s="98">
        <f t="shared" si="8"/>
        <v>572000</v>
      </c>
      <c r="M73" s="2"/>
    </row>
    <row r="74" spans="2:13">
      <c r="B74" s="53"/>
      <c r="C74" s="81"/>
      <c r="D74" s="52" t="s">
        <v>47</v>
      </c>
      <c r="E74" s="28" t="s">
        <v>45</v>
      </c>
      <c r="F74" s="54">
        <v>5000</v>
      </c>
      <c r="G74" s="39">
        <v>165</v>
      </c>
      <c r="H74" s="98">
        <f t="shared" si="6"/>
        <v>825000</v>
      </c>
      <c r="I74" s="39">
        <v>165</v>
      </c>
      <c r="J74" s="98">
        <f t="shared" si="7"/>
        <v>825000</v>
      </c>
      <c r="K74" s="39">
        <v>165</v>
      </c>
      <c r="L74" s="98">
        <f t="shared" si="8"/>
        <v>825000</v>
      </c>
      <c r="M74" s="2"/>
    </row>
    <row r="75" spans="2:13">
      <c r="B75" s="53"/>
      <c r="C75" s="57" t="s">
        <v>48</v>
      </c>
      <c r="D75" s="85"/>
      <c r="E75" s="28"/>
      <c r="F75" s="28"/>
      <c r="G75" s="28"/>
      <c r="H75" s="97">
        <f>+H70+H67+H63+H58</f>
        <v>2254500</v>
      </c>
      <c r="I75" s="28"/>
      <c r="J75" s="97">
        <f>+J70+J67+J63+J58</f>
        <v>2474500</v>
      </c>
      <c r="K75" s="28"/>
      <c r="L75" s="97">
        <f>+L70+L67+L63+L58</f>
        <v>2254500</v>
      </c>
      <c r="M75" s="2"/>
    </row>
    <row r="76" spans="2:13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2:13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2:13">
      <c r="B78" s="4" t="s">
        <v>58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2"/>
    </row>
    <row r="79" spans="2:13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2:13">
      <c r="B80" s="101" t="s">
        <v>9</v>
      </c>
      <c r="C80" s="87"/>
      <c r="D80" s="88" t="s">
        <v>10</v>
      </c>
      <c r="E80" s="8" t="s">
        <v>11</v>
      </c>
      <c r="F80" s="89" t="s">
        <v>12</v>
      </c>
      <c r="G80" s="90" t="s">
        <v>59</v>
      </c>
      <c r="H80" s="90"/>
      <c r="I80" s="90" t="s">
        <v>60</v>
      </c>
      <c r="J80" s="90"/>
      <c r="K80" s="90" t="s">
        <v>61</v>
      </c>
      <c r="L80" s="90"/>
      <c r="M80" s="2"/>
    </row>
    <row r="81" spans="2:13">
      <c r="B81" s="101"/>
      <c r="C81" s="91"/>
      <c r="D81" s="92"/>
      <c r="E81" s="16"/>
      <c r="F81" s="93" t="s">
        <v>53</v>
      </c>
      <c r="G81" s="94" t="s">
        <v>17</v>
      </c>
      <c r="H81" s="94" t="s">
        <v>18</v>
      </c>
      <c r="I81" s="94" t="s">
        <v>17</v>
      </c>
      <c r="J81" s="94" t="s">
        <v>18</v>
      </c>
      <c r="K81" s="94" t="s">
        <v>17</v>
      </c>
      <c r="L81" s="94" t="s">
        <v>18</v>
      </c>
      <c r="M81" s="2"/>
    </row>
    <row r="82" spans="2:13">
      <c r="B82" s="95" t="s">
        <v>19</v>
      </c>
      <c r="C82" s="23" t="s">
        <v>62</v>
      </c>
      <c r="D82" s="23"/>
      <c r="E82" s="28"/>
      <c r="F82" s="28"/>
      <c r="G82" s="28"/>
      <c r="H82" s="102">
        <f>+H83+H84</f>
        <v>0</v>
      </c>
      <c r="I82" s="28"/>
      <c r="J82" s="102">
        <f>+J83+J84</f>
        <v>30000</v>
      </c>
      <c r="K82" s="28"/>
      <c r="L82" s="102">
        <f>+L83+L84</f>
        <v>0</v>
      </c>
      <c r="M82" s="2"/>
    </row>
    <row r="83" spans="2:13" ht="43.2">
      <c r="B83" s="28" t="s">
        <v>21</v>
      </c>
      <c r="C83" s="103" t="s">
        <v>22</v>
      </c>
      <c r="D83" s="104" t="s">
        <v>23</v>
      </c>
      <c r="E83" s="28" t="s">
        <v>24</v>
      </c>
      <c r="F83" s="31">
        <f>+F71</f>
        <v>0</v>
      </c>
      <c r="G83" s="39">
        <f>+G59</f>
        <v>20</v>
      </c>
      <c r="H83" s="33">
        <f>+G83*F83</f>
        <v>0</v>
      </c>
      <c r="I83" s="39">
        <f>+G83</f>
        <v>20</v>
      </c>
      <c r="J83" s="33">
        <f>+I83*F83</f>
        <v>0</v>
      </c>
      <c r="K83" s="39">
        <f>+I83</f>
        <v>20</v>
      </c>
      <c r="L83" s="33">
        <f>+K83*F83</f>
        <v>0</v>
      </c>
      <c r="M83" s="2"/>
    </row>
    <row r="84" spans="2:13" ht="28.8">
      <c r="B84" s="28"/>
      <c r="C84" s="77" t="s">
        <v>25</v>
      </c>
      <c r="D84" s="52" t="s">
        <v>26</v>
      </c>
      <c r="E84" s="28"/>
      <c r="F84" s="36"/>
      <c r="G84" s="28"/>
      <c r="H84" s="105">
        <f>SUM(H85:H85)</f>
        <v>0</v>
      </c>
      <c r="I84" s="28"/>
      <c r="J84" s="105">
        <f>SUM(J85:J85)</f>
        <v>30000</v>
      </c>
      <c r="K84" s="28"/>
      <c r="L84" s="105">
        <f>SUM(L85:L85)</f>
        <v>0</v>
      </c>
      <c r="M84" s="2"/>
    </row>
    <row r="85" spans="2:13" ht="28.8">
      <c r="B85" s="28"/>
      <c r="C85" s="44"/>
      <c r="D85" s="106" t="s">
        <v>27</v>
      </c>
      <c r="E85" s="28" t="s">
        <v>28</v>
      </c>
      <c r="F85" s="31">
        <v>30000</v>
      </c>
      <c r="G85" s="39">
        <v>0</v>
      </c>
      <c r="H85" s="33">
        <f t="shared" ref="H85:H98" si="9">+G85*F85</f>
        <v>0</v>
      </c>
      <c r="I85" s="39">
        <v>1</v>
      </c>
      <c r="J85" s="33">
        <f t="shared" ref="J85:J98" si="10">+I85*F85</f>
        <v>30000</v>
      </c>
      <c r="K85" s="39">
        <v>0</v>
      </c>
      <c r="L85" s="33">
        <f t="shared" ref="L85:L98" si="11">+K85*F85</f>
        <v>0</v>
      </c>
      <c r="M85" s="2"/>
    </row>
    <row r="86" spans="2:13">
      <c r="B86" s="40" t="s">
        <v>29</v>
      </c>
      <c r="C86" s="100" t="s">
        <v>30</v>
      </c>
      <c r="D86" s="82"/>
      <c r="E86" s="28"/>
      <c r="F86" s="28"/>
      <c r="G86" s="28"/>
      <c r="H86" s="43">
        <f>+H87+H91+H94</f>
        <v>2474500</v>
      </c>
      <c r="I86" s="28"/>
      <c r="J86" s="43">
        <f>+J87+J91+J94</f>
        <v>1850500</v>
      </c>
      <c r="K86" s="28"/>
      <c r="L86" s="43">
        <f>+L87+L91+L94</f>
        <v>2100500</v>
      </c>
      <c r="M86" s="2"/>
    </row>
    <row r="87" spans="2:13" ht="43.2">
      <c r="B87" s="28"/>
      <c r="C87" s="35" t="s">
        <v>31</v>
      </c>
      <c r="D87" s="24" t="s">
        <v>32</v>
      </c>
      <c r="E87" s="28"/>
      <c r="F87" s="28"/>
      <c r="G87" s="28"/>
      <c r="H87" s="43">
        <f>SUM(H88:H90)</f>
        <v>400000</v>
      </c>
      <c r="I87" s="28"/>
      <c r="J87" s="43">
        <f>SUM(J88:J90)</f>
        <v>150000</v>
      </c>
      <c r="K87" s="28"/>
      <c r="L87" s="43">
        <f>SUM(L88:L90)</f>
        <v>400000</v>
      </c>
      <c r="M87" s="2"/>
    </row>
    <row r="88" spans="2:13" ht="28.8">
      <c r="B88" s="28"/>
      <c r="C88" s="81"/>
      <c r="D88" s="52" t="s">
        <v>33</v>
      </c>
      <c r="E88" s="28" t="s">
        <v>24</v>
      </c>
      <c r="F88" s="31">
        <f>+F83</f>
        <v>0</v>
      </c>
      <c r="G88" s="39">
        <v>6</v>
      </c>
      <c r="H88" s="33">
        <f t="shared" si="9"/>
        <v>0</v>
      </c>
      <c r="I88" s="39">
        <v>6</v>
      </c>
      <c r="J88" s="33">
        <f t="shared" si="10"/>
        <v>0</v>
      </c>
      <c r="K88" s="39">
        <v>6</v>
      </c>
      <c r="L88" s="33">
        <f t="shared" si="11"/>
        <v>0</v>
      </c>
      <c r="M88" s="2"/>
    </row>
    <row r="89" spans="2:13" ht="28.8">
      <c r="B89" s="28"/>
      <c r="C89" s="44"/>
      <c r="D89" s="24" t="s">
        <v>34</v>
      </c>
      <c r="E89" s="28" t="s">
        <v>35</v>
      </c>
      <c r="F89" s="45">
        <v>75000</v>
      </c>
      <c r="G89" s="39">
        <v>2</v>
      </c>
      <c r="H89" s="33">
        <f t="shared" si="9"/>
        <v>150000</v>
      </c>
      <c r="I89" s="39">
        <v>2</v>
      </c>
      <c r="J89" s="33">
        <f t="shared" si="10"/>
        <v>150000</v>
      </c>
      <c r="K89" s="39">
        <v>2</v>
      </c>
      <c r="L89" s="33">
        <f t="shared" si="11"/>
        <v>150000</v>
      </c>
      <c r="M89" s="2"/>
    </row>
    <row r="90" spans="2:13" ht="28.8">
      <c r="B90" s="28"/>
      <c r="C90" s="81" t="s">
        <v>21</v>
      </c>
      <c r="D90" s="52" t="s">
        <v>36</v>
      </c>
      <c r="E90" s="28" t="s">
        <v>28</v>
      </c>
      <c r="F90" s="31">
        <v>250000</v>
      </c>
      <c r="G90" s="39">
        <v>1</v>
      </c>
      <c r="H90" s="33">
        <f t="shared" si="9"/>
        <v>250000</v>
      </c>
      <c r="I90" s="39">
        <v>0</v>
      </c>
      <c r="J90" s="33">
        <f t="shared" si="10"/>
        <v>0</v>
      </c>
      <c r="K90" s="39">
        <v>1</v>
      </c>
      <c r="L90" s="33">
        <f t="shared" si="11"/>
        <v>250000</v>
      </c>
      <c r="M90" s="2"/>
    </row>
    <row r="91" spans="2:13" ht="57.6">
      <c r="B91" s="28"/>
      <c r="C91" s="48" t="s">
        <v>37</v>
      </c>
      <c r="D91" s="24" t="s">
        <v>38</v>
      </c>
      <c r="E91" s="28"/>
      <c r="F91" s="36"/>
      <c r="G91" s="28"/>
      <c r="H91" s="43">
        <f>+H92+H93</f>
        <v>100000</v>
      </c>
      <c r="I91" s="28"/>
      <c r="J91" s="43">
        <f>+J92+J93</f>
        <v>100000</v>
      </c>
      <c r="K91" s="28"/>
      <c r="L91" s="43">
        <f>+L92+L93</f>
        <v>100000</v>
      </c>
      <c r="M91" s="2"/>
    </row>
    <row r="92" spans="2:13" ht="28.8">
      <c r="B92" s="28"/>
      <c r="C92" s="81"/>
      <c r="D92" s="52" t="s">
        <v>39</v>
      </c>
      <c r="E92" s="28" t="s">
        <v>24</v>
      </c>
      <c r="F92" s="31">
        <f>+F88</f>
        <v>0</v>
      </c>
      <c r="G92" s="39">
        <v>3</v>
      </c>
      <c r="H92" s="33">
        <f t="shared" si="9"/>
        <v>0</v>
      </c>
      <c r="I92" s="39">
        <v>3</v>
      </c>
      <c r="J92" s="33">
        <f t="shared" si="10"/>
        <v>0</v>
      </c>
      <c r="K92" s="39">
        <v>3</v>
      </c>
      <c r="L92" s="33">
        <f t="shared" si="11"/>
        <v>0</v>
      </c>
      <c r="M92" s="2"/>
    </row>
    <row r="93" spans="2:13" ht="28.8">
      <c r="B93" s="28"/>
      <c r="C93" s="44" t="s">
        <v>21</v>
      </c>
      <c r="D93" s="24" t="s">
        <v>40</v>
      </c>
      <c r="E93" s="28" t="s">
        <v>41</v>
      </c>
      <c r="F93" s="51">
        <v>50000</v>
      </c>
      <c r="G93" s="39">
        <v>2</v>
      </c>
      <c r="H93" s="33">
        <f t="shared" si="9"/>
        <v>100000</v>
      </c>
      <c r="I93" s="39">
        <v>2</v>
      </c>
      <c r="J93" s="33">
        <f t="shared" si="10"/>
        <v>100000</v>
      </c>
      <c r="K93" s="39">
        <v>2</v>
      </c>
      <c r="L93" s="33">
        <f t="shared" si="11"/>
        <v>100000</v>
      </c>
      <c r="M93" s="2"/>
    </row>
    <row r="94" spans="2:13" ht="28.8">
      <c r="B94" s="28"/>
      <c r="C94" s="77" t="s">
        <v>42</v>
      </c>
      <c r="D94" s="52" t="s">
        <v>43</v>
      </c>
      <c r="E94" s="28"/>
      <c r="F94" s="42"/>
      <c r="G94" s="28"/>
      <c r="H94" s="43">
        <f>SUM(H95:H98)</f>
        <v>1974500</v>
      </c>
      <c r="I94" s="28"/>
      <c r="J94" s="43">
        <f>SUM(J95:J98)</f>
        <v>1600500</v>
      </c>
      <c r="K94" s="28"/>
      <c r="L94" s="43">
        <f>SUM(L95:L98)</f>
        <v>1600500</v>
      </c>
      <c r="M94" s="2"/>
    </row>
    <row r="95" spans="2:13" ht="28.8">
      <c r="B95" s="53"/>
      <c r="C95" s="44"/>
      <c r="D95" s="24" t="s">
        <v>39</v>
      </c>
      <c r="E95" s="28" t="s">
        <v>24</v>
      </c>
      <c r="F95" s="51">
        <f>+F92</f>
        <v>0</v>
      </c>
      <c r="G95" s="39">
        <v>6</v>
      </c>
      <c r="H95" s="33">
        <f t="shared" si="9"/>
        <v>0</v>
      </c>
      <c r="I95" s="39">
        <v>6</v>
      </c>
      <c r="J95" s="33">
        <f t="shared" si="10"/>
        <v>0</v>
      </c>
      <c r="K95" s="39">
        <v>6</v>
      </c>
      <c r="L95" s="33">
        <f t="shared" si="11"/>
        <v>0</v>
      </c>
      <c r="M95" s="2"/>
    </row>
    <row r="96" spans="2:13">
      <c r="B96" s="53"/>
      <c r="C96" s="81"/>
      <c r="D96" s="52" t="s">
        <v>44</v>
      </c>
      <c r="E96" s="28" t="s">
        <v>45</v>
      </c>
      <c r="F96" s="54">
        <v>3000</v>
      </c>
      <c r="G96" s="39">
        <v>192.5</v>
      </c>
      <c r="H96" s="33">
        <f t="shared" si="9"/>
        <v>577500</v>
      </c>
      <c r="I96" s="39">
        <v>165</v>
      </c>
      <c r="J96" s="33">
        <f t="shared" si="10"/>
        <v>495000</v>
      </c>
      <c r="K96" s="39">
        <v>165</v>
      </c>
      <c r="L96" s="33">
        <f t="shared" si="11"/>
        <v>495000</v>
      </c>
      <c r="M96" s="2"/>
    </row>
    <row r="97" spans="2:13">
      <c r="B97" s="28"/>
      <c r="C97" s="44"/>
      <c r="D97" s="24" t="s">
        <v>46</v>
      </c>
      <c r="E97" s="28" t="s">
        <v>45</v>
      </c>
      <c r="F97" s="45">
        <v>4000</v>
      </c>
      <c r="G97" s="39">
        <v>143</v>
      </c>
      <c r="H97" s="33">
        <f t="shared" si="9"/>
        <v>572000</v>
      </c>
      <c r="I97" s="39">
        <v>104.5</v>
      </c>
      <c r="J97" s="33">
        <f t="shared" si="10"/>
        <v>418000</v>
      </c>
      <c r="K97" s="39">
        <v>104.5</v>
      </c>
      <c r="L97" s="33">
        <f t="shared" si="11"/>
        <v>418000</v>
      </c>
      <c r="M97" s="2"/>
    </row>
    <row r="98" spans="2:13">
      <c r="B98" s="53"/>
      <c r="C98" s="81"/>
      <c r="D98" s="52" t="s">
        <v>47</v>
      </c>
      <c r="E98" s="28" t="s">
        <v>45</v>
      </c>
      <c r="F98" s="54">
        <v>5000</v>
      </c>
      <c r="G98" s="39">
        <v>165</v>
      </c>
      <c r="H98" s="33">
        <f t="shared" si="9"/>
        <v>825000</v>
      </c>
      <c r="I98" s="39">
        <v>137.5</v>
      </c>
      <c r="J98" s="33">
        <f t="shared" si="10"/>
        <v>687500</v>
      </c>
      <c r="K98" s="39">
        <v>137.5</v>
      </c>
      <c r="L98" s="33">
        <f t="shared" si="11"/>
        <v>687500</v>
      </c>
      <c r="M98" s="2"/>
    </row>
    <row r="99" spans="2:13">
      <c r="B99" s="53"/>
      <c r="C99" s="57" t="s">
        <v>48</v>
      </c>
      <c r="D99" s="85"/>
      <c r="E99" s="28"/>
      <c r="F99" s="28"/>
      <c r="G99" s="28"/>
      <c r="H99" s="43">
        <f>+H94+H91+H87+H82</f>
        <v>2474500</v>
      </c>
      <c r="I99" s="28"/>
      <c r="J99" s="43">
        <f>+J94+J91+J87+J82</f>
        <v>1880500</v>
      </c>
      <c r="K99" s="28"/>
      <c r="L99" s="43">
        <f>+L94+L91+L87+L82</f>
        <v>2100500</v>
      </c>
      <c r="M99" s="2"/>
    </row>
    <row r="100" spans="2:13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2:13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2:13">
      <c r="B102" s="4" t="s">
        <v>63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2"/>
    </row>
    <row r="103" spans="2:13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2:13">
      <c r="B104" s="86" t="s">
        <v>9</v>
      </c>
      <c r="C104" s="87"/>
      <c r="D104" s="88" t="s">
        <v>10</v>
      </c>
      <c r="E104" s="8" t="s">
        <v>11</v>
      </c>
      <c r="F104" s="89" t="s">
        <v>12</v>
      </c>
      <c r="G104" s="90" t="s">
        <v>64</v>
      </c>
      <c r="H104" s="90"/>
      <c r="I104" s="90" t="s">
        <v>65</v>
      </c>
      <c r="J104" s="90"/>
      <c r="K104" s="90" t="s">
        <v>66</v>
      </c>
      <c r="L104" s="90"/>
      <c r="M104" s="2"/>
    </row>
    <row r="105" spans="2:13">
      <c r="B105" s="86"/>
      <c r="C105" s="91"/>
      <c r="D105" s="92"/>
      <c r="E105" s="16"/>
      <c r="F105" s="93" t="s">
        <v>53</v>
      </c>
      <c r="G105" s="94" t="s">
        <v>17</v>
      </c>
      <c r="H105" s="94" t="s">
        <v>18</v>
      </c>
      <c r="I105" s="94" t="s">
        <v>17</v>
      </c>
      <c r="J105" s="94" t="s">
        <v>18</v>
      </c>
      <c r="K105" s="94" t="s">
        <v>17</v>
      </c>
      <c r="L105" s="94" t="s">
        <v>18</v>
      </c>
      <c r="M105" s="2"/>
    </row>
    <row r="106" spans="2:13">
      <c r="B106" s="95" t="s">
        <v>19</v>
      </c>
      <c r="C106" s="23" t="s">
        <v>62</v>
      </c>
      <c r="D106" s="23"/>
      <c r="E106" s="28"/>
      <c r="F106" s="28"/>
      <c r="G106" s="28"/>
      <c r="H106" s="102">
        <f>+H107+H108</f>
        <v>30000</v>
      </c>
      <c r="I106" s="28"/>
      <c r="J106" s="102">
        <f>+J107+J108</f>
        <v>0</v>
      </c>
      <c r="K106" s="28"/>
      <c r="L106" s="102">
        <f>+L107+L108</f>
        <v>30000</v>
      </c>
      <c r="M106" s="2"/>
    </row>
    <row r="107" spans="2:13" ht="43.2">
      <c r="B107" s="28" t="s">
        <v>21</v>
      </c>
      <c r="C107" s="77" t="s">
        <v>22</v>
      </c>
      <c r="D107" s="104" t="s">
        <v>23</v>
      </c>
      <c r="E107" s="28" t="s">
        <v>24</v>
      </c>
      <c r="F107" s="31">
        <f>+F95</f>
        <v>0</v>
      </c>
      <c r="G107" s="39">
        <f>+G83</f>
        <v>20</v>
      </c>
      <c r="H107" s="33">
        <f>+G107*F107</f>
        <v>0</v>
      </c>
      <c r="I107" s="39">
        <f>+G107</f>
        <v>20</v>
      </c>
      <c r="J107" s="33">
        <f>+I107*F107</f>
        <v>0</v>
      </c>
      <c r="K107" s="39">
        <f>+I107</f>
        <v>20</v>
      </c>
      <c r="L107" s="33">
        <f>+K107*F107</f>
        <v>0</v>
      </c>
      <c r="M107" s="2"/>
    </row>
    <row r="108" spans="2:13" ht="28.8">
      <c r="B108" s="28"/>
      <c r="C108" s="35" t="s">
        <v>25</v>
      </c>
      <c r="D108" s="52" t="s">
        <v>26</v>
      </c>
      <c r="E108" s="28"/>
      <c r="F108" s="36"/>
      <c r="G108" s="28"/>
      <c r="H108" s="105">
        <f>SUM(H109:H109)</f>
        <v>30000</v>
      </c>
      <c r="I108" s="28"/>
      <c r="J108" s="105">
        <f>SUM(J109:J109)</f>
        <v>0</v>
      </c>
      <c r="K108" s="28"/>
      <c r="L108" s="105">
        <f>SUM(L109:L109)</f>
        <v>30000</v>
      </c>
      <c r="M108" s="2"/>
    </row>
    <row r="109" spans="2:13" ht="28.8">
      <c r="B109" s="28"/>
      <c r="C109" s="81"/>
      <c r="D109" s="30" t="s">
        <v>27</v>
      </c>
      <c r="E109" s="28" t="s">
        <v>28</v>
      </c>
      <c r="F109" s="31">
        <v>30000</v>
      </c>
      <c r="G109" s="39">
        <v>1</v>
      </c>
      <c r="H109" s="33">
        <f t="shared" ref="H109:H122" si="12">+G109*F109</f>
        <v>30000</v>
      </c>
      <c r="I109" s="39">
        <v>0</v>
      </c>
      <c r="J109" s="33">
        <f t="shared" ref="J109:J122" si="13">+I109*F109</f>
        <v>0</v>
      </c>
      <c r="K109" s="39">
        <v>1</v>
      </c>
      <c r="L109" s="33">
        <f t="shared" ref="L109:L122" si="14">+K109*F109</f>
        <v>30000</v>
      </c>
      <c r="M109" s="2"/>
    </row>
    <row r="110" spans="2:13">
      <c r="B110" s="40" t="s">
        <v>29</v>
      </c>
      <c r="C110" s="100" t="s">
        <v>30</v>
      </c>
      <c r="D110" s="82"/>
      <c r="E110" s="28"/>
      <c r="F110" s="28"/>
      <c r="G110" s="28"/>
      <c r="H110" s="43">
        <f>+H111+H115+H118</f>
        <v>1850500</v>
      </c>
      <c r="I110" s="28"/>
      <c r="J110" s="43">
        <f>+J111+J115+J118</f>
        <v>2100500</v>
      </c>
      <c r="K110" s="28"/>
      <c r="L110" s="43">
        <f>+L111+L115+L118</f>
        <v>1850500</v>
      </c>
      <c r="M110" s="2"/>
    </row>
    <row r="111" spans="2:13" ht="43.2">
      <c r="B111" s="28"/>
      <c r="C111" s="35" t="s">
        <v>31</v>
      </c>
      <c r="D111" s="24" t="s">
        <v>32</v>
      </c>
      <c r="E111" s="28"/>
      <c r="F111" s="28"/>
      <c r="G111" s="28"/>
      <c r="H111" s="43">
        <f>SUM(H112:H114)</f>
        <v>150000</v>
      </c>
      <c r="I111" s="28"/>
      <c r="J111" s="43">
        <f>SUM(J112:J114)</f>
        <v>400000</v>
      </c>
      <c r="K111" s="28"/>
      <c r="L111" s="43">
        <f>SUM(L112:L114)</f>
        <v>150000</v>
      </c>
      <c r="M111" s="2"/>
    </row>
    <row r="112" spans="2:13" ht="28.8">
      <c r="B112" s="28"/>
      <c r="C112" s="81"/>
      <c r="D112" s="52" t="s">
        <v>33</v>
      </c>
      <c r="E112" s="28" t="s">
        <v>24</v>
      </c>
      <c r="F112" s="31">
        <f>+F107</f>
        <v>0</v>
      </c>
      <c r="G112" s="39">
        <v>6</v>
      </c>
      <c r="H112" s="33">
        <f t="shared" si="12"/>
        <v>0</v>
      </c>
      <c r="I112" s="39">
        <v>6</v>
      </c>
      <c r="J112" s="33">
        <f t="shared" si="13"/>
        <v>0</v>
      </c>
      <c r="K112" s="39">
        <v>6</v>
      </c>
      <c r="L112" s="33">
        <f t="shared" si="14"/>
        <v>0</v>
      </c>
      <c r="M112" s="2"/>
    </row>
    <row r="113" spans="2:13" ht="28.8">
      <c r="B113" s="28"/>
      <c r="C113" s="44"/>
      <c r="D113" s="24" t="s">
        <v>34</v>
      </c>
      <c r="E113" s="28" t="s">
        <v>35</v>
      </c>
      <c r="F113" s="45">
        <v>75000</v>
      </c>
      <c r="G113" s="39">
        <v>2</v>
      </c>
      <c r="H113" s="33">
        <f t="shared" si="12"/>
        <v>150000</v>
      </c>
      <c r="I113" s="39">
        <v>2</v>
      </c>
      <c r="J113" s="33">
        <f t="shared" si="13"/>
        <v>150000</v>
      </c>
      <c r="K113" s="39">
        <v>2</v>
      </c>
      <c r="L113" s="33">
        <f t="shared" si="14"/>
        <v>150000</v>
      </c>
      <c r="M113" s="2"/>
    </row>
    <row r="114" spans="2:13" ht="28.8">
      <c r="B114" s="28"/>
      <c r="C114" s="81" t="s">
        <v>21</v>
      </c>
      <c r="D114" s="52" t="s">
        <v>36</v>
      </c>
      <c r="E114" s="28" t="s">
        <v>28</v>
      </c>
      <c r="F114" s="31">
        <v>250000</v>
      </c>
      <c r="G114" s="39">
        <v>0</v>
      </c>
      <c r="H114" s="33">
        <f t="shared" si="12"/>
        <v>0</v>
      </c>
      <c r="I114" s="39">
        <v>1</v>
      </c>
      <c r="J114" s="33">
        <f t="shared" si="13"/>
        <v>250000</v>
      </c>
      <c r="K114" s="39">
        <v>0</v>
      </c>
      <c r="L114" s="33">
        <f t="shared" si="14"/>
        <v>0</v>
      </c>
      <c r="M114" s="2"/>
    </row>
    <row r="115" spans="2:13" ht="57.6">
      <c r="B115" s="28"/>
      <c r="C115" s="48" t="s">
        <v>37</v>
      </c>
      <c r="D115" s="24" t="s">
        <v>38</v>
      </c>
      <c r="E115" s="28"/>
      <c r="F115" s="36"/>
      <c r="G115" s="28"/>
      <c r="H115" s="43">
        <f>+H116+H117</f>
        <v>100000</v>
      </c>
      <c r="I115" s="28"/>
      <c r="J115" s="43">
        <f>+J116+J117</f>
        <v>100000</v>
      </c>
      <c r="K115" s="28"/>
      <c r="L115" s="43">
        <f>+L116+L117</f>
        <v>100000</v>
      </c>
      <c r="M115" s="2"/>
    </row>
    <row r="116" spans="2:13" ht="28.8">
      <c r="B116" s="28"/>
      <c r="C116" s="81"/>
      <c r="D116" s="52" t="s">
        <v>39</v>
      </c>
      <c r="E116" s="28" t="s">
        <v>24</v>
      </c>
      <c r="F116" s="31">
        <f>+F112</f>
        <v>0</v>
      </c>
      <c r="G116" s="39">
        <v>3</v>
      </c>
      <c r="H116" s="33">
        <f t="shared" si="12"/>
        <v>0</v>
      </c>
      <c r="I116" s="39">
        <v>3</v>
      </c>
      <c r="J116" s="33">
        <f t="shared" si="13"/>
        <v>0</v>
      </c>
      <c r="K116" s="39">
        <v>3</v>
      </c>
      <c r="L116" s="33">
        <f t="shared" si="14"/>
        <v>0</v>
      </c>
      <c r="M116" s="2"/>
    </row>
    <row r="117" spans="2:13" ht="28.8">
      <c r="B117" s="28"/>
      <c r="C117" s="44" t="s">
        <v>21</v>
      </c>
      <c r="D117" s="24" t="s">
        <v>40</v>
      </c>
      <c r="E117" s="28" t="s">
        <v>41</v>
      </c>
      <c r="F117" s="51">
        <v>50000</v>
      </c>
      <c r="G117" s="39">
        <v>2</v>
      </c>
      <c r="H117" s="33">
        <f t="shared" si="12"/>
        <v>100000</v>
      </c>
      <c r="I117" s="39">
        <v>2</v>
      </c>
      <c r="J117" s="33">
        <f t="shared" si="13"/>
        <v>100000</v>
      </c>
      <c r="K117" s="39">
        <v>2</v>
      </c>
      <c r="L117" s="33">
        <f t="shared" si="14"/>
        <v>100000</v>
      </c>
      <c r="M117" s="2"/>
    </row>
    <row r="118" spans="2:13" ht="28.8">
      <c r="B118" s="28"/>
      <c r="C118" s="77" t="s">
        <v>42</v>
      </c>
      <c r="D118" s="52" t="s">
        <v>43</v>
      </c>
      <c r="E118" s="28"/>
      <c r="F118" s="42"/>
      <c r="G118" s="28"/>
      <c r="H118" s="43">
        <f>SUM(H119:H122)</f>
        <v>1600500</v>
      </c>
      <c r="I118" s="28"/>
      <c r="J118" s="43">
        <f>SUM(J119:J122)</f>
        <v>1600500</v>
      </c>
      <c r="K118" s="28"/>
      <c r="L118" s="43">
        <f>SUM(L119:L122)</f>
        <v>1600500</v>
      </c>
      <c r="M118" s="2"/>
    </row>
    <row r="119" spans="2:13" ht="28.8">
      <c r="B119" s="53"/>
      <c r="C119" s="44"/>
      <c r="D119" s="24" t="s">
        <v>39</v>
      </c>
      <c r="E119" s="28" t="s">
        <v>24</v>
      </c>
      <c r="F119" s="51">
        <f>+F116</f>
        <v>0</v>
      </c>
      <c r="G119" s="39">
        <v>6</v>
      </c>
      <c r="H119" s="33">
        <f t="shared" si="12"/>
        <v>0</v>
      </c>
      <c r="I119" s="39">
        <v>6</v>
      </c>
      <c r="J119" s="33">
        <f t="shared" si="13"/>
        <v>0</v>
      </c>
      <c r="K119" s="39">
        <v>6</v>
      </c>
      <c r="L119" s="33">
        <f t="shared" si="14"/>
        <v>0</v>
      </c>
      <c r="M119" s="2"/>
    </row>
    <row r="120" spans="2:13">
      <c r="B120" s="53"/>
      <c r="C120" s="81"/>
      <c r="D120" s="52" t="s">
        <v>44</v>
      </c>
      <c r="E120" s="28" t="s">
        <v>45</v>
      </c>
      <c r="F120" s="54">
        <v>3000</v>
      </c>
      <c r="G120" s="39">
        <v>165</v>
      </c>
      <c r="H120" s="33">
        <f t="shared" si="12"/>
        <v>495000</v>
      </c>
      <c r="I120" s="39">
        <v>165</v>
      </c>
      <c r="J120" s="33">
        <f t="shared" si="13"/>
        <v>495000</v>
      </c>
      <c r="K120" s="39">
        <v>165</v>
      </c>
      <c r="L120" s="33">
        <f t="shared" si="14"/>
        <v>495000</v>
      </c>
      <c r="M120" s="2"/>
    </row>
    <row r="121" spans="2:13">
      <c r="B121" s="28"/>
      <c r="C121" s="44"/>
      <c r="D121" s="24" t="s">
        <v>46</v>
      </c>
      <c r="E121" s="28" t="s">
        <v>45</v>
      </c>
      <c r="F121" s="45">
        <v>4000</v>
      </c>
      <c r="G121" s="39">
        <v>104.5</v>
      </c>
      <c r="H121" s="33">
        <f t="shared" si="12"/>
        <v>418000</v>
      </c>
      <c r="I121" s="39">
        <v>104.5</v>
      </c>
      <c r="J121" s="33">
        <f t="shared" si="13"/>
        <v>418000</v>
      </c>
      <c r="K121" s="39">
        <v>104.5</v>
      </c>
      <c r="L121" s="33">
        <f t="shared" si="14"/>
        <v>418000</v>
      </c>
      <c r="M121" s="2"/>
    </row>
    <row r="122" spans="2:13">
      <c r="B122" s="53"/>
      <c r="C122" s="81"/>
      <c r="D122" s="52" t="s">
        <v>47</v>
      </c>
      <c r="E122" s="28" t="s">
        <v>45</v>
      </c>
      <c r="F122" s="54">
        <v>5000</v>
      </c>
      <c r="G122" s="39">
        <v>137.5</v>
      </c>
      <c r="H122" s="33">
        <f t="shared" si="12"/>
        <v>687500</v>
      </c>
      <c r="I122" s="39">
        <v>137.5</v>
      </c>
      <c r="J122" s="33">
        <f t="shared" si="13"/>
        <v>687500</v>
      </c>
      <c r="K122" s="39">
        <v>137.5</v>
      </c>
      <c r="L122" s="33">
        <f t="shared" si="14"/>
        <v>687500</v>
      </c>
      <c r="M122" s="2"/>
    </row>
    <row r="123" spans="2:13">
      <c r="B123" s="53"/>
      <c r="C123" s="57" t="s">
        <v>48</v>
      </c>
      <c r="D123" s="85"/>
      <c r="E123" s="28"/>
      <c r="F123" s="28"/>
      <c r="G123" s="28"/>
      <c r="H123" s="43">
        <f>+H118+H115+H111+H106</f>
        <v>1880500</v>
      </c>
      <c r="I123" s="28"/>
      <c r="J123" s="43">
        <f>+J118+J115+J111+J106</f>
        <v>2100500</v>
      </c>
      <c r="K123" s="28"/>
      <c r="L123" s="43">
        <f>+L118+L115+L111+L106</f>
        <v>1880500</v>
      </c>
      <c r="M123" s="2"/>
    </row>
    <row r="124" spans="2:13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2:13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2:13">
      <c r="B126" s="4" t="s">
        <v>67</v>
      </c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2"/>
    </row>
    <row r="127" spans="2:13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2:13">
      <c r="B128" s="86" t="s">
        <v>9</v>
      </c>
      <c r="C128" s="87"/>
      <c r="D128" s="88" t="s">
        <v>10</v>
      </c>
      <c r="E128" s="8" t="s">
        <v>11</v>
      </c>
      <c r="F128" s="89" t="s">
        <v>12</v>
      </c>
      <c r="G128" s="90" t="s">
        <v>68</v>
      </c>
      <c r="H128" s="90"/>
      <c r="I128" s="90" t="s">
        <v>69</v>
      </c>
      <c r="J128" s="90"/>
      <c r="K128" s="107" t="s">
        <v>21</v>
      </c>
      <c r="L128" s="108"/>
      <c r="M128" s="2"/>
    </row>
    <row r="129" spans="2:13">
      <c r="B129" s="86"/>
      <c r="C129" s="91"/>
      <c r="D129" s="92"/>
      <c r="E129" s="16"/>
      <c r="F129" s="93" t="s">
        <v>53</v>
      </c>
      <c r="G129" s="94" t="s">
        <v>17</v>
      </c>
      <c r="H129" s="94" t="s">
        <v>18</v>
      </c>
      <c r="I129" s="94" t="s">
        <v>17</v>
      </c>
      <c r="J129" s="94" t="s">
        <v>18</v>
      </c>
      <c r="K129" s="109" t="s">
        <v>21</v>
      </c>
      <c r="L129" s="110" t="s">
        <v>21</v>
      </c>
      <c r="M129" s="2"/>
    </row>
    <row r="130" spans="2:13">
      <c r="B130" s="95" t="s">
        <v>19</v>
      </c>
      <c r="C130" s="23" t="s">
        <v>62</v>
      </c>
      <c r="D130" s="23"/>
      <c r="E130" s="28"/>
      <c r="F130" s="28"/>
      <c r="G130" s="28"/>
      <c r="H130" s="102">
        <f>+H131+H132</f>
        <v>0</v>
      </c>
      <c r="I130" s="28"/>
      <c r="J130" s="102">
        <f>+J131+J132</f>
        <v>30000</v>
      </c>
      <c r="K130" s="111"/>
      <c r="L130" s="112" t="s">
        <v>21</v>
      </c>
      <c r="M130" s="2"/>
    </row>
    <row r="131" spans="2:13" ht="43.2">
      <c r="B131" s="28" t="s">
        <v>21</v>
      </c>
      <c r="C131" s="77" t="s">
        <v>22</v>
      </c>
      <c r="D131" s="104" t="s">
        <v>23</v>
      </c>
      <c r="E131" s="28" t="s">
        <v>24</v>
      </c>
      <c r="F131" s="31">
        <f>+F119</f>
        <v>0</v>
      </c>
      <c r="G131" s="39">
        <f>+G107</f>
        <v>20</v>
      </c>
      <c r="H131" s="33">
        <f>+G131*F131</f>
        <v>0</v>
      </c>
      <c r="I131" s="39">
        <f>+G131</f>
        <v>20</v>
      </c>
      <c r="J131" s="33">
        <f>+I131*F131</f>
        <v>0</v>
      </c>
      <c r="K131" s="113"/>
      <c r="L131" s="114" t="s">
        <v>21</v>
      </c>
      <c r="M131" s="2"/>
    </row>
    <row r="132" spans="2:13" ht="28.8">
      <c r="B132" s="28"/>
      <c r="C132" s="35" t="s">
        <v>25</v>
      </c>
      <c r="D132" s="52" t="s">
        <v>26</v>
      </c>
      <c r="E132" s="28"/>
      <c r="F132" s="36"/>
      <c r="G132" s="28"/>
      <c r="H132" s="105">
        <f>SUM(H133:H133)</f>
        <v>0</v>
      </c>
      <c r="I132" s="28"/>
      <c r="J132" s="105">
        <f>SUM(J133:J133)</f>
        <v>30000</v>
      </c>
      <c r="K132" s="115"/>
      <c r="L132" s="116" t="s">
        <v>21</v>
      </c>
      <c r="M132" s="2"/>
    </row>
    <row r="133" spans="2:13" ht="28.8">
      <c r="B133" s="28"/>
      <c r="C133" s="81"/>
      <c r="D133" s="30" t="s">
        <v>27</v>
      </c>
      <c r="E133" s="28" t="s">
        <v>28</v>
      </c>
      <c r="F133" s="31">
        <v>30000</v>
      </c>
      <c r="G133" s="39">
        <v>0</v>
      </c>
      <c r="H133" s="33">
        <f t="shared" ref="H133:H146" si="15">+G133*F133</f>
        <v>0</v>
      </c>
      <c r="I133" s="39">
        <v>1</v>
      </c>
      <c r="J133" s="33">
        <f t="shared" ref="J133:J146" si="16">+I133*F133</f>
        <v>30000</v>
      </c>
      <c r="K133" s="113"/>
      <c r="L133" s="114" t="s">
        <v>21</v>
      </c>
      <c r="M133" s="2"/>
    </row>
    <row r="134" spans="2:13">
      <c r="B134" s="40" t="s">
        <v>29</v>
      </c>
      <c r="C134" s="100" t="s">
        <v>30</v>
      </c>
      <c r="D134" s="82"/>
      <c r="E134" s="28"/>
      <c r="F134" s="28"/>
      <c r="G134" s="28"/>
      <c r="H134" s="43">
        <f>+H135+H139+H142</f>
        <v>2100500</v>
      </c>
      <c r="I134" s="28"/>
      <c r="J134" s="43">
        <f>+J135+J139+J142</f>
        <v>1850500</v>
      </c>
      <c r="K134" s="111"/>
      <c r="L134" s="117" t="s">
        <v>21</v>
      </c>
      <c r="M134" s="2"/>
    </row>
    <row r="135" spans="2:13" ht="43.2">
      <c r="B135" s="28"/>
      <c r="C135" s="35" t="s">
        <v>31</v>
      </c>
      <c r="D135" s="24" t="s">
        <v>32</v>
      </c>
      <c r="E135" s="28"/>
      <c r="F135" s="28"/>
      <c r="G135" s="28"/>
      <c r="H135" s="43">
        <f>SUM(H136:H138)</f>
        <v>400000</v>
      </c>
      <c r="I135" s="28"/>
      <c r="J135" s="43">
        <f>SUM(J136:J138)</f>
        <v>150000</v>
      </c>
      <c r="K135" s="111"/>
      <c r="L135" s="117" t="s">
        <v>21</v>
      </c>
      <c r="M135" s="2"/>
    </row>
    <row r="136" spans="2:13" ht="28.8">
      <c r="B136" s="28"/>
      <c r="C136" s="81"/>
      <c r="D136" s="52" t="s">
        <v>33</v>
      </c>
      <c r="E136" s="28" t="s">
        <v>24</v>
      </c>
      <c r="F136" s="31">
        <f>+F131</f>
        <v>0</v>
      </c>
      <c r="G136" s="39">
        <v>6</v>
      </c>
      <c r="H136" s="33">
        <f t="shared" si="15"/>
        <v>0</v>
      </c>
      <c r="I136" s="39">
        <v>6</v>
      </c>
      <c r="J136" s="33">
        <f t="shared" si="16"/>
        <v>0</v>
      </c>
      <c r="K136" s="113"/>
      <c r="L136" s="114" t="s">
        <v>21</v>
      </c>
      <c r="M136" s="2"/>
    </row>
    <row r="137" spans="2:13" ht="28.8">
      <c r="B137" s="28"/>
      <c r="C137" s="44"/>
      <c r="D137" s="24" t="s">
        <v>34</v>
      </c>
      <c r="E137" s="28" t="s">
        <v>35</v>
      </c>
      <c r="F137" s="45">
        <v>75000</v>
      </c>
      <c r="G137" s="39">
        <v>2</v>
      </c>
      <c r="H137" s="33">
        <f t="shared" si="15"/>
        <v>150000</v>
      </c>
      <c r="I137" s="39">
        <v>2</v>
      </c>
      <c r="J137" s="33">
        <f t="shared" si="16"/>
        <v>150000</v>
      </c>
      <c r="K137" s="113"/>
      <c r="L137" s="114" t="s">
        <v>21</v>
      </c>
      <c r="M137" s="2"/>
    </row>
    <row r="138" spans="2:13" ht="28.8">
      <c r="B138" s="28"/>
      <c r="C138" s="81" t="s">
        <v>21</v>
      </c>
      <c r="D138" s="52" t="s">
        <v>36</v>
      </c>
      <c r="E138" s="28" t="s">
        <v>28</v>
      </c>
      <c r="F138" s="31">
        <v>250000</v>
      </c>
      <c r="G138" s="39">
        <v>1</v>
      </c>
      <c r="H138" s="33">
        <f t="shared" si="15"/>
        <v>250000</v>
      </c>
      <c r="I138" s="39">
        <v>0</v>
      </c>
      <c r="J138" s="33">
        <f t="shared" si="16"/>
        <v>0</v>
      </c>
      <c r="K138" s="113"/>
      <c r="L138" s="114" t="s">
        <v>21</v>
      </c>
      <c r="M138" s="2"/>
    </row>
    <row r="139" spans="2:13" ht="57.6">
      <c r="B139" s="28"/>
      <c r="C139" s="48" t="s">
        <v>37</v>
      </c>
      <c r="D139" s="24" t="s">
        <v>38</v>
      </c>
      <c r="E139" s="28"/>
      <c r="F139" s="36"/>
      <c r="G139" s="28"/>
      <c r="H139" s="43">
        <f>+H140+H141</f>
        <v>100000</v>
      </c>
      <c r="I139" s="28"/>
      <c r="J139" s="43">
        <f>+J140+J141</f>
        <v>100000</v>
      </c>
      <c r="K139" s="111"/>
      <c r="L139" s="117" t="s">
        <v>21</v>
      </c>
      <c r="M139" s="2"/>
    </row>
    <row r="140" spans="2:13" ht="28.8">
      <c r="B140" s="28"/>
      <c r="C140" s="81"/>
      <c r="D140" s="52" t="s">
        <v>39</v>
      </c>
      <c r="E140" s="28" t="s">
        <v>24</v>
      </c>
      <c r="F140" s="31">
        <f>+F136</f>
        <v>0</v>
      </c>
      <c r="G140" s="39">
        <v>3</v>
      </c>
      <c r="H140" s="33">
        <f t="shared" si="15"/>
        <v>0</v>
      </c>
      <c r="I140" s="39">
        <v>3</v>
      </c>
      <c r="J140" s="33">
        <f t="shared" si="16"/>
        <v>0</v>
      </c>
      <c r="K140" s="118"/>
      <c r="L140" s="119" t="s">
        <v>21</v>
      </c>
      <c r="M140" s="2"/>
    </row>
    <row r="141" spans="2:13" ht="28.8">
      <c r="B141" s="28"/>
      <c r="C141" s="44" t="s">
        <v>21</v>
      </c>
      <c r="D141" s="24" t="s">
        <v>40</v>
      </c>
      <c r="E141" s="28" t="s">
        <v>41</v>
      </c>
      <c r="F141" s="51">
        <v>50000</v>
      </c>
      <c r="G141" s="39">
        <v>2</v>
      </c>
      <c r="H141" s="33">
        <f t="shared" si="15"/>
        <v>100000</v>
      </c>
      <c r="I141" s="39">
        <v>2</v>
      </c>
      <c r="J141" s="33">
        <f t="shared" si="16"/>
        <v>100000</v>
      </c>
      <c r="K141" s="118"/>
      <c r="L141" s="119" t="s">
        <v>21</v>
      </c>
      <c r="M141" s="2"/>
    </row>
    <row r="142" spans="2:13" ht="28.8">
      <c r="B142" s="28"/>
      <c r="C142" s="77" t="s">
        <v>42</v>
      </c>
      <c r="D142" s="52" t="s">
        <v>43</v>
      </c>
      <c r="E142" s="28"/>
      <c r="F142" s="42"/>
      <c r="G142" s="28"/>
      <c r="H142" s="43">
        <f>SUM(H143:H146)</f>
        <v>1600500</v>
      </c>
      <c r="I142" s="28"/>
      <c r="J142" s="43">
        <f>SUM(J143:J146)</f>
        <v>1600500</v>
      </c>
      <c r="K142" s="111"/>
      <c r="L142" s="117" t="s">
        <v>21</v>
      </c>
      <c r="M142" s="2"/>
    </row>
    <row r="143" spans="2:13" ht="28.8">
      <c r="B143" s="53"/>
      <c r="C143" s="44"/>
      <c r="D143" s="24" t="s">
        <v>39</v>
      </c>
      <c r="E143" s="28" t="s">
        <v>24</v>
      </c>
      <c r="F143" s="51">
        <f>+F140</f>
        <v>0</v>
      </c>
      <c r="G143" s="39">
        <v>6</v>
      </c>
      <c r="H143" s="33">
        <f t="shared" si="15"/>
        <v>0</v>
      </c>
      <c r="I143" s="39">
        <v>6</v>
      </c>
      <c r="J143" s="33">
        <f t="shared" si="16"/>
        <v>0</v>
      </c>
      <c r="K143" s="118"/>
      <c r="L143" s="119" t="s">
        <v>21</v>
      </c>
      <c r="M143" s="2"/>
    </row>
    <row r="144" spans="2:13">
      <c r="B144" s="53"/>
      <c r="C144" s="81"/>
      <c r="D144" s="52" t="s">
        <v>44</v>
      </c>
      <c r="E144" s="28" t="s">
        <v>45</v>
      </c>
      <c r="F144" s="54">
        <v>3000</v>
      </c>
      <c r="G144" s="39">
        <v>165</v>
      </c>
      <c r="H144" s="33">
        <f t="shared" si="15"/>
        <v>495000</v>
      </c>
      <c r="I144" s="39">
        <v>165</v>
      </c>
      <c r="J144" s="33">
        <f t="shared" si="16"/>
        <v>495000</v>
      </c>
      <c r="K144" s="118"/>
      <c r="L144" s="119" t="s">
        <v>21</v>
      </c>
      <c r="M144" s="2"/>
    </row>
    <row r="145" spans="2:13">
      <c r="B145" s="28"/>
      <c r="C145" s="44"/>
      <c r="D145" s="24" t="s">
        <v>46</v>
      </c>
      <c r="E145" s="28" t="s">
        <v>45</v>
      </c>
      <c r="F145" s="45">
        <v>4000</v>
      </c>
      <c r="G145" s="39">
        <v>104.5</v>
      </c>
      <c r="H145" s="33">
        <f t="shared" si="15"/>
        <v>418000</v>
      </c>
      <c r="I145" s="39">
        <v>104.5</v>
      </c>
      <c r="J145" s="33">
        <f t="shared" si="16"/>
        <v>418000</v>
      </c>
      <c r="K145" s="118"/>
      <c r="L145" s="119" t="s">
        <v>21</v>
      </c>
      <c r="M145" s="2"/>
    </row>
    <row r="146" spans="2:13">
      <c r="B146" s="53"/>
      <c r="C146" s="81"/>
      <c r="D146" s="52" t="s">
        <v>47</v>
      </c>
      <c r="E146" s="28" t="s">
        <v>45</v>
      </c>
      <c r="F146" s="54">
        <v>5000</v>
      </c>
      <c r="G146" s="39">
        <v>137.5</v>
      </c>
      <c r="H146" s="33">
        <f t="shared" si="15"/>
        <v>687500</v>
      </c>
      <c r="I146" s="39">
        <v>137.5</v>
      </c>
      <c r="J146" s="33">
        <f t="shared" si="16"/>
        <v>687500</v>
      </c>
      <c r="K146" s="118"/>
      <c r="L146" s="119" t="s">
        <v>21</v>
      </c>
      <c r="M146" s="2"/>
    </row>
    <row r="147" spans="2:13">
      <c r="B147" s="53"/>
      <c r="C147" s="57" t="s">
        <v>48</v>
      </c>
      <c r="D147" s="85"/>
      <c r="E147" s="28"/>
      <c r="F147" s="28"/>
      <c r="G147" s="28"/>
      <c r="H147" s="43">
        <f>+H142+H139+H135+H130</f>
        <v>2100500</v>
      </c>
      <c r="I147" s="28"/>
      <c r="J147" s="43">
        <f>+J142+J139+J135+J130</f>
        <v>1880500</v>
      </c>
      <c r="K147" s="111"/>
      <c r="L147" s="117" t="s">
        <v>21</v>
      </c>
      <c r="M147" s="2"/>
    </row>
  </sheetData>
  <mergeCells count="61">
    <mergeCell ref="K128:L128"/>
    <mergeCell ref="C130:D130"/>
    <mergeCell ref="C134:D134"/>
    <mergeCell ref="C147:D147"/>
    <mergeCell ref="K104:L104"/>
    <mergeCell ref="C106:D106"/>
    <mergeCell ref="C110:D110"/>
    <mergeCell ref="C123:D123"/>
    <mergeCell ref="B126:L126"/>
    <mergeCell ref="B128:B129"/>
    <mergeCell ref="D128:D129"/>
    <mergeCell ref="E128:E129"/>
    <mergeCell ref="G128:H128"/>
    <mergeCell ref="I128:J128"/>
    <mergeCell ref="K80:L80"/>
    <mergeCell ref="C82:D82"/>
    <mergeCell ref="C86:D86"/>
    <mergeCell ref="C99:D99"/>
    <mergeCell ref="B102:L102"/>
    <mergeCell ref="B104:B105"/>
    <mergeCell ref="D104:D105"/>
    <mergeCell ref="E104:E105"/>
    <mergeCell ref="G104:H104"/>
    <mergeCell ref="I104:J104"/>
    <mergeCell ref="K56:L56"/>
    <mergeCell ref="C58:D58"/>
    <mergeCell ref="C62:D62"/>
    <mergeCell ref="C75:D75"/>
    <mergeCell ref="B78:L78"/>
    <mergeCell ref="B80:B81"/>
    <mergeCell ref="D80:D81"/>
    <mergeCell ref="E80:E81"/>
    <mergeCell ref="G80:H80"/>
    <mergeCell ref="I80:J80"/>
    <mergeCell ref="K32:L32"/>
    <mergeCell ref="C34:D34"/>
    <mergeCell ref="C38:D38"/>
    <mergeCell ref="C51:D51"/>
    <mergeCell ref="B54:L54"/>
    <mergeCell ref="B56:B57"/>
    <mergeCell ref="D56:D57"/>
    <mergeCell ref="E56:E57"/>
    <mergeCell ref="G56:H56"/>
    <mergeCell ref="I56:J56"/>
    <mergeCell ref="C10:D10"/>
    <mergeCell ref="C14:D14"/>
    <mergeCell ref="D19:E19"/>
    <mergeCell ref="C27:D27"/>
    <mergeCell ref="B30:L30"/>
    <mergeCell ref="B32:B33"/>
    <mergeCell ref="D32:D33"/>
    <mergeCell ref="E32:E33"/>
    <mergeCell ref="G32:H32"/>
    <mergeCell ref="I32:J32"/>
    <mergeCell ref="B6:M6"/>
    <mergeCell ref="B8:B9"/>
    <mergeCell ref="D8:D9"/>
    <mergeCell ref="F8:F9"/>
    <mergeCell ref="H8:I8"/>
    <mergeCell ref="J8:K8"/>
    <mergeCell ref="L8:M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2025-10-30T04:16:57Z</dcterms:created>
  <dcterms:modified xsi:type="dcterms:W3CDTF">2025-10-30T04:17:47Z</dcterms:modified>
</cp:coreProperties>
</file>