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POIN DPMPTSP LAHAT ZIKA\"/>
    </mc:Choice>
  </mc:AlternateContent>
  <xr:revisionPtr revIDLastSave="0" documentId="8_{ADCD5292-23FF-437B-8782-E3949BB39EFB}" xr6:coauthVersionLast="37" xr6:coauthVersionMax="37" xr10:uidLastSave="{00000000-0000-0000-0000-000000000000}"/>
  <bookViews>
    <workbookView xWindow="0" yWindow="0" windowWidth="20490" windowHeight="7545" xr2:uid="{795E2092-54AF-482B-9DC2-8DF14D6510FF}"/>
  </bookViews>
  <sheets>
    <sheet name="Sheet1" sheetId="1" r:id="rId1"/>
  </sheets>
  <externalReferences>
    <externalReference r:id="rId2"/>
  </externalReferenc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0" i="1" l="1"/>
  <c r="J30" i="1" s="1"/>
  <c r="J29" i="1"/>
  <c r="J28" i="1"/>
  <c r="I27" i="1"/>
  <c r="J27" i="1" s="1"/>
  <c r="I25" i="1"/>
  <c r="J25" i="1" s="1"/>
  <c r="I24" i="1"/>
  <c r="J24" i="1" s="1"/>
  <c r="I23" i="1"/>
  <c r="I31" i="1" s="1"/>
  <c r="I22" i="1"/>
  <c r="J22" i="1" s="1"/>
  <c r="I18" i="1"/>
  <c r="J18" i="1" s="1"/>
  <c r="I17" i="1"/>
  <c r="I16" i="1"/>
  <c r="J16" i="1" s="1"/>
  <c r="I14" i="1"/>
  <c r="J14" i="1" s="1"/>
  <c r="I13" i="1"/>
  <c r="J13" i="1" s="1"/>
  <c r="H12" i="1"/>
  <c r="I12" i="1" s="1"/>
  <c r="J12" i="1" l="1"/>
  <c r="J15" i="1" s="1"/>
  <c r="I15" i="1"/>
  <c r="I19" i="1"/>
  <c r="I32" i="1" s="1"/>
  <c r="J31" i="1"/>
  <c r="J17" i="1"/>
  <c r="J19" i="1" s="1"/>
  <c r="J23" i="1"/>
  <c r="J32" i="1" l="1"/>
</calcChain>
</file>

<file path=xl/sharedStrings.xml><?xml version="1.0" encoding="utf-8"?>
<sst xmlns="http://schemas.openxmlformats.org/spreadsheetml/2006/main" count="96" uniqueCount="59">
  <si>
    <t>Tabel Lampiran 5</t>
  </si>
  <si>
    <t>BIAYA OPERASIONAL</t>
  </si>
  <si>
    <t xml:space="preserve"> </t>
  </si>
  <si>
    <t>SEKTOR EKONOMI</t>
  </si>
  <si>
    <t>:</t>
  </si>
  <si>
    <t>Pariwisata</t>
  </si>
  <si>
    <t>JENIS USAHA</t>
  </si>
  <si>
    <t xml:space="preserve">Usaha Rumah Makan </t>
  </si>
  <si>
    <t>SKALA USAHA</t>
  </si>
  <si>
    <t>1.200 porsi/bulan</t>
  </si>
  <si>
    <t>NO</t>
  </si>
  <si>
    <t>URAIAN</t>
  </si>
  <si>
    <t>VOLUME</t>
  </si>
  <si>
    <t>SATUAN</t>
  </si>
  <si>
    <t xml:space="preserve">HARGA </t>
  </si>
  <si>
    <t>NILAI RP</t>
  </si>
  <si>
    <t>PER BULAN</t>
  </si>
  <si>
    <t>PER TAHUN</t>
  </si>
  <si>
    <t>1.</t>
  </si>
  <si>
    <t>Biaya Variabel (langsung) :</t>
  </si>
  <si>
    <t>a.</t>
  </si>
  <si>
    <t>Bahan-bahan :</t>
  </si>
  <si>
    <t>-</t>
  </si>
  <si>
    <t>Lauk pauk</t>
  </si>
  <si>
    <t>Unit/Bln</t>
  </si>
  <si>
    <t>Beras</t>
  </si>
  <si>
    <t>Kg</t>
  </si>
  <si>
    <t>Bumbu masakan</t>
  </si>
  <si>
    <t>Jumlah biaya bahan</t>
  </si>
  <si>
    <t>b.</t>
  </si>
  <si>
    <t>Tenaga Kerja</t>
  </si>
  <si>
    <t>Rp/bln/org</t>
  </si>
  <si>
    <t>c.</t>
  </si>
  <si>
    <t>Pemasaran</t>
  </si>
  <si>
    <t>Paket</t>
  </si>
  <si>
    <t>d.</t>
  </si>
  <si>
    <t xml:space="preserve">Lainnya </t>
  </si>
  <si>
    <t>Total Biaya variabel (1)</t>
  </si>
  <si>
    <t>2.</t>
  </si>
  <si>
    <t>Biaya Tetap (Overhead) :</t>
  </si>
  <si>
    <t>Gaji manajer *)</t>
  </si>
  <si>
    <t>Tenaga Administrasi</t>
  </si>
  <si>
    <t>Rp/bln</t>
  </si>
  <si>
    <t>Listrik</t>
  </si>
  <si>
    <t>Air</t>
  </si>
  <si>
    <t>e.</t>
  </si>
  <si>
    <t>Telepon</t>
  </si>
  <si>
    <t>f.</t>
  </si>
  <si>
    <t>Retribusi, PBB, dll</t>
  </si>
  <si>
    <t>g.</t>
  </si>
  <si>
    <t>Operasional dan perawatan kendaraan</t>
  </si>
  <si>
    <t>h.</t>
  </si>
  <si>
    <t>Pajak kendaraan/KIR</t>
  </si>
  <si>
    <t>Rp/thn</t>
  </si>
  <si>
    <t>i.</t>
  </si>
  <si>
    <t>Keamanan</t>
  </si>
  <si>
    <t>j.</t>
  </si>
  <si>
    <t>Jumlah biaya overhead (2)</t>
  </si>
  <si>
    <t>Total Biaya Operasional (1 + 2)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</si>
</sst>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5" xfId="0" applyFont="1" applyBorder="1" applyAlignment="1">
      <alignment horizontal="center"/>
    </xf>
    <xf numFmtId="0" fontId="0" fillId="0" borderId="9" xfId="0" quotePrefix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13" xfId="0" quotePrefix="1" applyBorder="1"/>
    <xf numFmtId="0" fontId="0" fillId="0" borderId="9" xfId="0" quotePrefix="1" applyBorder="1" applyAlignment="1">
      <alignment horizontal="center"/>
    </xf>
    <xf numFmtId="0" fontId="0" fillId="0" borderId="0" xfId="0" applyBorder="1"/>
    <xf numFmtId="0" fontId="0" fillId="0" borderId="14" xfId="0" applyBorder="1"/>
    <xf numFmtId="41" fontId="0" fillId="0" borderId="12" xfId="1" applyFont="1" applyBorder="1"/>
    <xf numFmtId="164" fontId="0" fillId="0" borderId="12" xfId="0" applyNumberFormat="1" applyBorder="1"/>
    <xf numFmtId="0" fontId="0" fillId="0" borderId="6" xfId="0" quotePrefix="1" applyBorder="1" applyAlignment="1">
      <alignment horizontal="center"/>
    </xf>
    <xf numFmtId="0" fontId="0" fillId="0" borderId="10" xfId="0" quotePrefix="1" applyBorder="1"/>
    <xf numFmtId="0" fontId="0" fillId="0" borderId="12" xfId="0" quotePrefix="1" applyBorder="1"/>
    <xf numFmtId="0" fontId="0" fillId="0" borderId="8" xfId="0" applyBorder="1"/>
    <xf numFmtId="41" fontId="0" fillId="0" borderId="5" xfId="1" applyFont="1" applyBorder="1"/>
    <xf numFmtId="0" fontId="4" fillId="2" borderId="3" xfId="0" applyFont="1" applyFill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0" fillId="0" borderId="5" xfId="0" applyBorder="1"/>
    <xf numFmtId="0" fontId="0" fillId="0" borderId="13" xfId="0" applyBorder="1"/>
    <xf numFmtId="164" fontId="0" fillId="0" borderId="0" xfId="0" applyNumberFormat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3" xfId="0" applyFill="1" applyBorder="1"/>
    <xf numFmtId="0" fontId="0" fillId="0" borderId="0" xfId="0" applyFill="1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a9608.10146\015-Analisa%20keuangan-usaha%20rumah%20mak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 Lampiran 1"/>
      <sheetName val="Tabel Lampiran 2 "/>
      <sheetName val="Tabel Lampiran 3"/>
      <sheetName val="Tabel Lampiran 4"/>
      <sheetName val="Tabel Lampiran 5"/>
      <sheetName val="Tabel Lampiran 6"/>
      <sheetName val="Tabel Lampiran 7"/>
      <sheetName val="Tabel Lampiran 8"/>
    </sheetNames>
    <sheetDataSet>
      <sheetData sheetId="0">
        <row r="10">
          <cell r="Q10">
            <v>60000000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524C9-062B-4DF7-9F17-2DF524A3F22C}">
  <dimension ref="B2:M34"/>
  <sheetViews>
    <sheetView tabSelected="1" workbookViewId="0">
      <selection sqref="A1:XFD1048576"/>
    </sheetView>
  </sheetViews>
  <sheetFormatPr defaultRowHeight="15" x14ac:dyDescent="0.25"/>
  <cols>
    <col min="2" max="2" width="5.140625" customWidth="1"/>
    <col min="3" max="3" width="3.85546875" customWidth="1"/>
    <col min="4" max="4" width="31.28515625" customWidth="1"/>
    <col min="5" max="5" width="2.28515625" customWidth="1"/>
    <col min="6" max="7" width="12.28515625" customWidth="1"/>
    <col min="8" max="8" width="13.42578125" customWidth="1"/>
    <col min="9" max="9" width="15.5703125" customWidth="1"/>
    <col min="10" max="10" width="16.140625" customWidth="1"/>
    <col min="13" max="13" width="12.5703125" bestFit="1" customWidth="1"/>
  </cols>
  <sheetData>
    <row r="2" spans="2:10" x14ac:dyDescent="0.25">
      <c r="B2" s="1" t="s">
        <v>0</v>
      </c>
      <c r="C2" s="2"/>
      <c r="D2" s="2"/>
    </row>
    <row r="3" spans="2:10" x14ac:dyDescent="0.25">
      <c r="B3" s="3" t="s">
        <v>1</v>
      </c>
      <c r="C3" s="3"/>
      <c r="D3" s="3"/>
      <c r="E3" s="4" t="s">
        <v>2</v>
      </c>
    </row>
    <row r="4" spans="2:10" x14ac:dyDescent="0.25">
      <c r="B4" s="1" t="s">
        <v>3</v>
      </c>
      <c r="C4" s="1"/>
      <c r="D4" s="1"/>
      <c r="E4" s="5" t="s">
        <v>4</v>
      </c>
      <c r="F4" t="s">
        <v>5</v>
      </c>
    </row>
    <row r="5" spans="2:10" x14ac:dyDescent="0.25">
      <c r="B5" s="1" t="s">
        <v>6</v>
      </c>
      <c r="C5" s="1"/>
      <c r="D5" s="1"/>
      <c r="E5" s="5" t="s">
        <v>4</v>
      </c>
      <c r="F5" t="s">
        <v>7</v>
      </c>
    </row>
    <row r="6" spans="2:10" x14ac:dyDescent="0.25">
      <c r="B6" s="1" t="s">
        <v>8</v>
      </c>
      <c r="C6" s="1"/>
      <c r="D6" s="1"/>
      <c r="E6" s="5" t="s">
        <v>4</v>
      </c>
      <c r="F6" t="s">
        <v>9</v>
      </c>
    </row>
    <row r="8" spans="2:10" x14ac:dyDescent="0.25">
      <c r="B8" s="6" t="s">
        <v>10</v>
      </c>
      <c r="C8" s="7"/>
      <c r="D8" s="8" t="s">
        <v>11</v>
      </c>
      <c r="E8" s="9"/>
      <c r="F8" s="10" t="s">
        <v>12</v>
      </c>
      <c r="G8" s="10" t="s">
        <v>13</v>
      </c>
      <c r="H8" s="10" t="s">
        <v>14</v>
      </c>
      <c r="I8" s="10" t="s">
        <v>15</v>
      </c>
      <c r="J8" s="10" t="s">
        <v>15</v>
      </c>
    </row>
    <row r="9" spans="2:10" x14ac:dyDescent="0.25">
      <c r="B9" s="11"/>
      <c r="C9" s="12"/>
      <c r="D9" s="13"/>
      <c r="E9" s="14"/>
      <c r="F9" s="11"/>
      <c r="G9" s="11"/>
      <c r="H9" s="15" t="s">
        <v>13</v>
      </c>
      <c r="I9" s="15" t="s">
        <v>16</v>
      </c>
      <c r="J9" s="15" t="s">
        <v>17</v>
      </c>
    </row>
    <row r="10" spans="2:10" x14ac:dyDescent="0.25">
      <c r="B10" s="16" t="s">
        <v>18</v>
      </c>
      <c r="C10" s="17" t="s">
        <v>19</v>
      </c>
      <c r="D10" s="18"/>
      <c r="E10" s="19"/>
      <c r="F10" s="20"/>
      <c r="G10" s="21"/>
      <c r="H10" s="20"/>
      <c r="I10" s="20"/>
      <c r="J10" s="20"/>
    </row>
    <row r="11" spans="2:10" x14ac:dyDescent="0.25">
      <c r="B11" s="16" t="s">
        <v>20</v>
      </c>
      <c r="C11" s="17" t="s">
        <v>21</v>
      </c>
      <c r="D11" s="18"/>
      <c r="E11" s="19"/>
      <c r="F11" s="20"/>
      <c r="G11" s="21"/>
      <c r="H11" s="20"/>
      <c r="I11" s="20"/>
      <c r="J11" s="20"/>
    </row>
    <row r="12" spans="2:10" x14ac:dyDescent="0.25">
      <c r="B12" s="22" t="s">
        <v>2</v>
      </c>
      <c r="C12" s="23" t="s">
        <v>22</v>
      </c>
      <c r="D12" s="24" t="s">
        <v>23</v>
      </c>
      <c r="E12" s="25"/>
      <c r="F12" s="26">
        <v>1</v>
      </c>
      <c r="G12" s="21" t="s">
        <v>24</v>
      </c>
      <c r="H12" s="26">
        <f>0.4*'[1]Tabel Lampiran 1'!Q10</f>
        <v>24000000</v>
      </c>
      <c r="I12" s="27">
        <f>+F12*H12</f>
        <v>24000000</v>
      </c>
      <c r="J12" s="27">
        <f>12*I12</f>
        <v>288000000</v>
      </c>
    </row>
    <row r="13" spans="2:10" x14ac:dyDescent="0.25">
      <c r="B13" s="16" t="s">
        <v>2</v>
      </c>
      <c r="C13" s="28" t="s">
        <v>22</v>
      </c>
      <c r="D13" s="29" t="s">
        <v>25</v>
      </c>
      <c r="E13" s="19"/>
      <c r="F13" s="26">
        <v>120</v>
      </c>
      <c r="G13" s="21" t="s">
        <v>26</v>
      </c>
      <c r="H13" s="26">
        <v>15000</v>
      </c>
      <c r="I13" s="27">
        <f t="shared" ref="I13:I14" si="0">+F13*H13</f>
        <v>1800000</v>
      </c>
      <c r="J13" s="27">
        <f t="shared" ref="J13:J14" si="1">12*I13</f>
        <v>21600000</v>
      </c>
    </row>
    <row r="14" spans="2:10" x14ac:dyDescent="0.25">
      <c r="B14" s="30" t="s">
        <v>2</v>
      </c>
      <c r="C14" s="23" t="s">
        <v>22</v>
      </c>
      <c r="D14" s="29" t="s">
        <v>27</v>
      </c>
      <c r="E14" s="19"/>
      <c r="F14" s="26">
        <v>1</v>
      </c>
      <c r="G14" s="21" t="s">
        <v>24</v>
      </c>
      <c r="H14" s="26">
        <v>1000000</v>
      </c>
      <c r="I14" s="27">
        <f t="shared" si="0"/>
        <v>1000000</v>
      </c>
      <c r="J14" s="27">
        <f t="shared" si="1"/>
        <v>12000000</v>
      </c>
    </row>
    <row r="15" spans="2:10" x14ac:dyDescent="0.25">
      <c r="B15" s="22"/>
      <c r="C15" s="22"/>
      <c r="D15" s="29" t="s">
        <v>28</v>
      </c>
      <c r="E15" s="31"/>
      <c r="F15" s="32"/>
      <c r="G15" s="21"/>
      <c r="H15" s="20"/>
      <c r="I15" s="27">
        <f>SUM(I12:I14)</f>
        <v>26800000</v>
      </c>
      <c r="J15" s="27">
        <f>SUM(J12:J14)</f>
        <v>321600000</v>
      </c>
    </row>
    <row r="16" spans="2:10" x14ac:dyDescent="0.25">
      <c r="B16" s="16" t="s">
        <v>29</v>
      </c>
      <c r="C16" s="17" t="s">
        <v>30</v>
      </c>
      <c r="E16" s="33"/>
      <c r="F16" s="34">
        <v>3</v>
      </c>
      <c r="G16" s="21" t="s">
        <v>31</v>
      </c>
      <c r="H16" s="26">
        <v>1500000</v>
      </c>
      <c r="I16" s="27">
        <f t="shared" ref="I16:I18" si="2">+F16*H16</f>
        <v>4500000</v>
      </c>
      <c r="J16" s="27">
        <f>12*I16</f>
        <v>54000000</v>
      </c>
    </row>
    <row r="17" spans="2:13" x14ac:dyDescent="0.25">
      <c r="B17" s="17" t="s">
        <v>32</v>
      </c>
      <c r="C17" s="16" t="s">
        <v>33</v>
      </c>
      <c r="D17" s="18"/>
      <c r="E17" s="19"/>
      <c r="F17" s="35">
        <v>1</v>
      </c>
      <c r="G17" s="21" t="s">
        <v>34</v>
      </c>
      <c r="H17" s="26">
        <v>300000</v>
      </c>
      <c r="I17" s="27">
        <f t="shared" si="2"/>
        <v>300000</v>
      </c>
      <c r="J17" s="27">
        <f t="shared" ref="J17:J18" si="3">12*I17</f>
        <v>3600000</v>
      </c>
    </row>
    <row r="18" spans="2:13" x14ac:dyDescent="0.25">
      <c r="B18" s="20" t="s">
        <v>35</v>
      </c>
      <c r="C18" s="29" t="s">
        <v>36</v>
      </c>
      <c r="D18" s="18"/>
      <c r="E18" s="31"/>
      <c r="F18" s="35">
        <v>1</v>
      </c>
      <c r="G18" s="21" t="s">
        <v>34</v>
      </c>
      <c r="H18" s="26">
        <v>300000</v>
      </c>
      <c r="I18" s="27">
        <f t="shared" si="2"/>
        <v>300000</v>
      </c>
      <c r="J18" s="27">
        <f t="shared" si="3"/>
        <v>3600000</v>
      </c>
    </row>
    <row r="19" spans="2:13" x14ac:dyDescent="0.25">
      <c r="B19" s="36"/>
      <c r="C19" s="16" t="s">
        <v>37</v>
      </c>
      <c r="D19" s="18"/>
      <c r="E19" s="25"/>
      <c r="F19" s="35"/>
      <c r="G19" s="21"/>
      <c r="H19" s="20"/>
      <c r="I19" s="27">
        <f>+I18+I17+I16+I15</f>
        <v>31900000</v>
      </c>
      <c r="J19" s="27">
        <f>+J18+J17+J16+J15</f>
        <v>382800000</v>
      </c>
      <c r="M19" s="37" t="s">
        <v>2</v>
      </c>
    </row>
    <row r="20" spans="2:13" x14ac:dyDescent="0.25">
      <c r="B20" s="16" t="s">
        <v>38</v>
      </c>
      <c r="C20" s="17" t="s">
        <v>39</v>
      </c>
      <c r="D20" s="18"/>
      <c r="E20" s="19"/>
      <c r="F20" s="20"/>
      <c r="G20" s="21"/>
      <c r="H20" s="20"/>
      <c r="I20" s="20"/>
      <c r="J20" s="20"/>
    </row>
    <row r="21" spans="2:13" x14ac:dyDescent="0.25">
      <c r="B21" s="22" t="s">
        <v>20</v>
      </c>
      <c r="C21" s="38" t="s">
        <v>40</v>
      </c>
      <c r="D21" s="39"/>
      <c r="E21" s="25"/>
      <c r="F21" s="40" t="s">
        <v>22</v>
      </c>
      <c r="G21" s="40" t="s">
        <v>22</v>
      </c>
      <c r="H21" s="40" t="s">
        <v>22</v>
      </c>
      <c r="I21" s="40" t="s">
        <v>22</v>
      </c>
      <c r="J21" s="40" t="s">
        <v>22</v>
      </c>
    </row>
    <row r="22" spans="2:13" x14ac:dyDescent="0.25">
      <c r="B22" s="16" t="s">
        <v>29</v>
      </c>
      <c r="C22" s="17" t="s">
        <v>41</v>
      </c>
      <c r="D22" s="18"/>
      <c r="E22" s="19"/>
      <c r="F22" s="41">
        <v>1</v>
      </c>
      <c r="G22" s="21" t="s">
        <v>42</v>
      </c>
      <c r="H22" s="26">
        <v>900000</v>
      </c>
      <c r="I22" s="27">
        <f t="shared" ref="I22:I27" si="4">+F22*H22</f>
        <v>900000</v>
      </c>
      <c r="J22" s="27">
        <f>12*I22</f>
        <v>10800000</v>
      </c>
    </row>
    <row r="23" spans="2:13" x14ac:dyDescent="0.25">
      <c r="B23" s="16" t="s">
        <v>32</v>
      </c>
      <c r="C23" s="17" t="s">
        <v>43</v>
      </c>
      <c r="D23" s="18"/>
      <c r="E23" s="19"/>
      <c r="F23" s="41">
        <v>1</v>
      </c>
      <c r="G23" s="21" t="s">
        <v>42</v>
      </c>
      <c r="H23" s="26">
        <v>750000</v>
      </c>
      <c r="I23" s="27">
        <f t="shared" si="4"/>
        <v>750000</v>
      </c>
      <c r="J23" s="27">
        <f>12*I23</f>
        <v>9000000</v>
      </c>
    </row>
    <row r="24" spans="2:13" x14ac:dyDescent="0.25">
      <c r="B24" s="22" t="s">
        <v>35</v>
      </c>
      <c r="C24" s="36" t="s">
        <v>44</v>
      </c>
      <c r="D24" s="24"/>
      <c r="E24" s="25"/>
      <c r="F24" s="41">
        <v>1</v>
      </c>
      <c r="G24" s="21" t="s">
        <v>42</v>
      </c>
      <c r="H24" s="26">
        <v>500000</v>
      </c>
      <c r="I24" s="27">
        <f t="shared" si="4"/>
        <v>500000</v>
      </c>
      <c r="J24" s="27">
        <f>12*I24</f>
        <v>6000000</v>
      </c>
    </row>
    <row r="25" spans="2:13" x14ac:dyDescent="0.25">
      <c r="B25" s="16" t="s">
        <v>45</v>
      </c>
      <c r="C25" s="17" t="s">
        <v>46</v>
      </c>
      <c r="D25" s="18"/>
      <c r="E25" s="19"/>
      <c r="F25" s="41">
        <v>1</v>
      </c>
      <c r="G25" s="21" t="s">
        <v>42</v>
      </c>
      <c r="H25" s="26">
        <v>200000</v>
      </c>
      <c r="I25" s="27">
        <f t="shared" si="4"/>
        <v>200000</v>
      </c>
      <c r="J25" s="27">
        <f>12*I25</f>
        <v>2400000</v>
      </c>
    </row>
    <row r="26" spans="2:13" x14ac:dyDescent="0.25">
      <c r="B26" s="22" t="s">
        <v>47</v>
      </c>
      <c r="C26" s="36" t="s">
        <v>48</v>
      </c>
      <c r="D26" s="24"/>
      <c r="E26" s="25"/>
      <c r="F26" s="40" t="s">
        <v>22</v>
      </c>
      <c r="G26" s="40" t="s">
        <v>22</v>
      </c>
      <c r="H26" s="40" t="s">
        <v>22</v>
      </c>
      <c r="I26" s="40" t="s">
        <v>22</v>
      </c>
      <c r="J26" s="40" t="s">
        <v>22</v>
      </c>
    </row>
    <row r="27" spans="2:13" x14ac:dyDescent="0.25">
      <c r="B27" s="16" t="s">
        <v>49</v>
      </c>
      <c r="C27" s="17" t="s">
        <v>50</v>
      </c>
      <c r="D27" s="18"/>
      <c r="E27" s="19"/>
      <c r="F27" s="41">
        <v>1</v>
      </c>
      <c r="G27" s="21" t="s">
        <v>42</v>
      </c>
      <c r="H27" s="26">
        <v>150000</v>
      </c>
      <c r="I27" s="27">
        <f t="shared" si="4"/>
        <v>150000</v>
      </c>
      <c r="J27" s="27">
        <f>12*I27</f>
        <v>1800000</v>
      </c>
    </row>
    <row r="28" spans="2:13" x14ac:dyDescent="0.25">
      <c r="B28" s="16" t="s">
        <v>51</v>
      </c>
      <c r="C28" s="17" t="s">
        <v>52</v>
      </c>
      <c r="D28" s="18"/>
      <c r="E28" s="19"/>
      <c r="F28" s="41">
        <v>1</v>
      </c>
      <c r="G28" s="21" t="s">
        <v>53</v>
      </c>
      <c r="H28" s="26">
        <v>500000</v>
      </c>
      <c r="I28" s="40" t="s">
        <v>22</v>
      </c>
      <c r="J28" s="27">
        <f>+H28*F28</f>
        <v>500000</v>
      </c>
    </row>
    <row r="29" spans="2:13" x14ac:dyDescent="0.25">
      <c r="B29" s="22" t="s">
        <v>54</v>
      </c>
      <c r="C29" s="36" t="s">
        <v>55</v>
      </c>
      <c r="D29" s="24"/>
      <c r="E29" s="25"/>
      <c r="F29" s="41">
        <v>1</v>
      </c>
      <c r="G29" s="21" t="s">
        <v>53</v>
      </c>
      <c r="H29" s="26">
        <v>500000</v>
      </c>
      <c r="I29" s="40" t="s">
        <v>22</v>
      </c>
      <c r="J29" s="27">
        <f>+H29*F29</f>
        <v>500000</v>
      </c>
    </row>
    <row r="30" spans="2:13" x14ac:dyDescent="0.25">
      <c r="B30" s="17" t="s">
        <v>56</v>
      </c>
      <c r="C30" s="16" t="s">
        <v>36</v>
      </c>
      <c r="D30" s="29"/>
      <c r="E30" s="19"/>
      <c r="F30" s="41">
        <v>1</v>
      </c>
      <c r="G30" s="21" t="s">
        <v>34</v>
      </c>
      <c r="H30" s="26">
        <v>500000</v>
      </c>
      <c r="I30" s="27">
        <f t="shared" ref="I30" si="5">+F30*H30</f>
        <v>500000</v>
      </c>
      <c r="J30" s="27">
        <f>12*I30</f>
        <v>6000000</v>
      </c>
    </row>
    <row r="31" spans="2:13" x14ac:dyDescent="0.25">
      <c r="B31" s="16"/>
      <c r="C31" s="17" t="s">
        <v>57</v>
      </c>
      <c r="D31" s="18"/>
      <c r="E31" s="19"/>
      <c r="F31" s="41"/>
      <c r="G31" s="21"/>
      <c r="H31" s="20"/>
      <c r="I31" s="26">
        <f>SUM(I21:I30)</f>
        <v>3000000</v>
      </c>
      <c r="J31" s="26">
        <f>SUM(J21:J30)</f>
        <v>37000000</v>
      </c>
    </row>
    <row r="32" spans="2:13" x14ac:dyDescent="0.25">
      <c r="B32" s="16"/>
      <c r="C32" s="16"/>
      <c r="D32" s="18" t="s">
        <v>58</v>
      </c>
      <c r="E32" s="19"/>
      <c r="F32" s="20"/>
      <c r="G32" s="21"/>
      <c r="H32" s="20"/>
      <c r="I32" s="27">
        <f>+I31+I19</f>
        <v>34900000</v>
      </c>
      <c r="J32" s="27">
        <f>+J31+J19</f>
        <v>419800000</v>
      </c>
    </row>
    <row r="33" spans="2:3" x14ac:dyDescent="0.25">
      <c r="B33" s="42" t="s">
        <v>2</v>
      </c>
      <c r="C33" s="43"/>
    </row>
    <row r="34" spans="2:3" x14ac:dyDescent="0.25">
      <c r="C34" s="43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2025-10-30T17:01:36Z</dcterms:created>
  <dcterms:modified xsi:type="dcterms:W3CDTF">2025-10-30T17:02:12Z</dcterms:modified>
</cp:coreProperties>
</file>